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rtyna\Desktop\gotowe\"/>
    </mc:Choice>
  </mc:AlternateContent>
  <bookViews>
    <workbookView xWindow="0" yWindow="0" windowWidth="11750" windowHeight="7480" tabRatio="809"/>
  </bookViews>
  <sheets>
    <sheet name="Dashboard" sheetId="187" r:id="rId1"/>
    <sheet name="Data" sheetId="225" r:id="rId2"/>
    <sheet name="Calculation" sheetId="222" r:id="rId3"/>
  </sheets>
  <definedNames>
    <definedName name="Cena__pln">Calculation!$D$7</definedName>
    <definedName name="Ilość_____szt.">Calculation!$D$7</definedName>
    <definedName name="KryteriaSortowania" localSheetId="2">Calculation!$D$7</definedName>
    <definedName name="KryteriaSortowania">Calculation!$D$7</definedName>
    <definedName name="mySortCriteria">Calculation!#REF!</definedName>
  </definedNames>
  <calcPr calcId="152511"/>
</workbook>
</file>

<file path=xl/calcChain.xml><?xml version="1.0" encoding="utf-8"?>
<calcChain xmlns="http://schemas.openxmlformats.org/spreadsheetml/2006/main">
  <c r="C8" i="187" l="1"/>
  <c r="D11" i="222"/>
  <c r="D12" i="222"/>
  <c r="D13" i="222"/>
  <c r="D14" i="222"/>
  <c r="D15" i="222"/>
  <c r="D16" i="222"/>
  <c r="D17" i="222"/>
  <c r="D18" i="222"/>
  <c r="D19" i="222"/>
  <c r="D20" i="222"/>
  <c r="D21" i="222"/>
  <c r="D22" i="222"/>
  <c r="D23" i="222"/>
  <c r="D24" i="222"/>
  <c r="D25" i="222"/>
  <c r="D26" i="222"/>
  <c r="D27" i="222"/>
  <c r="D28" i="222"/>
  <c r="D29" i="222"/>
  <c r="D30" i="222"/>
  <c r="D31" i="222"/>
  <c r="D32" i="222"/>
  <c r="D33" i="222"/>
  <c r="D34" i="222"/>
  <c r="G5" i="187"/>
  <c r="H5" i="187"/>
  <c r="I5" i="187"/>
  <c r="J5" i="187"/>
  <c r="F5" i="187"/>
  <c r="E7" i="187"/>
  <c r="D10" i="222" l="1"/>
  <c r="C9" i="187" l="1"/>
  <c r="C10" i="187"/>
  <c r="C11" i="187"/>
  <c r="C12" i="187"/>
  <c r="C13" i="187"/>
  <c r="C14" i="187"/>
  <c r="C15" i="187"/>
  <c r="C16" i="187"/>
  <c r="C17" i="187"/>
  <c r="B11" i="222" l="1"/>
  <c r="C11" i="222"/>
  <c r="B12" i="222"/>
  <c r="C12" i="222"/>
  <c r="B13" i="222"/>
  <c r="C13" i="222"/>
  <c r="B14" i="222"/>
  <c r="C14" i="222"/>
  <c r="B15" i="222"/>
  <c r="C15" i="222"/>
  <c r="B16" i="222"/>
  <c r="C16" i="222"/>
  <c r="B17" i="222"/>
  <c r="C17" i="222"/>
  <c r="B18" i="222"/>
  <c r="C18" i="222"/>
  <c r="B19" i="222"/>
  <c r="C19" i="222"/>
  <c r="B20" i="222"/>
  <c r="C20" i="222"/>
  <c r="B21" i="222"/>
  <c r="C21" i="222"/>
  <c r="B22" i="222"/>
  <c r="C22" i="222"/>
  <c r="B23" i="222"/>
  <c r="C23" i="222"/>
  <c r="B24" i="222"/>
  <c r="C24" i="222"/>
  <c r="B25" i="222"/>
  <c r="C25" i="222"/>
  <c r="B26" i="222"/>
  <c r="C26" i="222"/>
  <c r="B27" i="222"/>
  <c r="C27" i="222"/>
  <c r="B28" i="222"/>
  <c r="C28" i="222"/>
  <c r="B29" i="222"/>
  <c r="C29" i="222"/>
  <c r="B30" i="222"/>
  <c r="C30" i="222"/>
  <c r="B31" i="222"/>
  <c r="C31" i="222"/>
  <c r="B32" i="222"/>
  <c r="C32" i="222"/>
  <c r="B33" i="222"/>
  <c r="C33" i="222"/>
  <c r="B34" i="222"/>
  <c r="C34" i="222"/>
  <c r="C10" i="222"/>
  <c r="B10" i="222"/>
  <c r="G4" i="225"/>
  <c r="G5" i="225"/>
  <c r="G6" i="225"/>
  <c r="G7" i="225"/>
  <c r="G8" i="225"/>
  <c r="G9" i="225"/>
  <c r="G10" i="225"/>
  <c r="G11" i="225"/>
  <c r="G12" i="225"/>
  <c r="G13" i="225"/>
  <c r="G14" i="225"/>
  <c r="G15" i="225"/>
  <c r="G16" i="225"/>
  <c r="G17" i="225"/>
  <c r="G18" i="225"/>
  <c r="G19" i="225"/>
  <c r="G20" i="225"/>
  <c r="G21" i="225"/>
  <c r="G22" i="225"/>
  <c r="G23" i="225"/>
  <c r="G24" i="225"/>
  <c r="G25" i="225"/>
  <c r="G26" i="225"/>
  <c r="G27" i="225"/>
  <c r="G3" i="225"/>
  <c r="F4" i="225"/>
  <c r="F5" i="225"/>
  <c r="F6" i="225"/>
  <c r="F7" i="225"/>
  <c r="F8" i="225"/>
  <c r="F9" i="225"/>
  <c r="F10" i="225"/>
  <c r="F11" i="225"/>
  <c r="F12" i="225"/>
  <c r="F13" i="225"/>
  <c r="F14" i="225"/>
  <c r="F15" i="225"/>
  <c r="F16" i="225"/>
  <c r="F17" i="225"/>
  <c r="F18" i="225"/>
  <c r="F19" i="225"/>
  <c r="F20" i="225"/>
  <c r="F21" i="225"/>
  <c r="F22" i="225"/>
  <c r="F23" i="225"/>
  <c r="F24" i="225"/>
  <c r="F25" i="225"/>
  <c r="F26" i="225"/>
  <c r="F27" i="225"/>
  <c r="F3" i="225"/>
  <c r="E16" i="222" l="1"/>
  <c r="E24" i="222"/>
  <c r="E32" i="222"/>
  <c r="E12" i="222"/>
  <c r="E20" i="222"/>
  <c r="E28" i="222"/>
  <c r="E14" i="222"/>
  <c r="E18" i="222"/>
  <c r="E22" i="222"/>
  <c r="E26" i="222"/>
  <c r="E30" i="222"/>
  <c r="E11" i="222"/>
  <c r="E15" i="222"/>
  <c r="E19" i="222"/>
  <c r="E23" i="222"/>
  <c r="E27" i="222"/>
  <c r="E31" i="222"/>
  <c r="E13" i="222"/>
  <c r="E17" i="222"/>
  <c r="E21" i="222"/>
  <c r="E25" i="222"/>
  <c r="E29" i="222"/>
  <c r="E33" i="222"/>
  <c r="E10" i="222"/>
  <c r="E34" i="222"/>
  <c r="F10" i="222" l="1"/>
  <c r="G10" i="222" s="1"/>
  <c r="F29" i="222"/>
  <c r="F33" i="222"/>
  <c r="F11" i="222"/>
  <c r="G11" i="222" s="1"/>
  <c r="F30" i="222"/>
  <c r="F27" i="222"/>
  <c r="F32" i="222"/>
  <c r="F15" i="222"/>
  <c r="G15" i="222" s="1"/>
  <c r="F18" i="222"/>
  <c r="F14" i="222"/>
  <c r="G14" i="222" s="1"/>
  <c r="F25" i="222"/>
  <c r="F12" i="222"/>
  <c r="G12" i="222" s="1"/>
  <c r="F31" i="222"/>
  <c r="F23" i="222"/>
  <c r="F16" i="222"/>
  <c r="G16" i="222" s="1"/>
  <c r="F20" i="222"/>
  <c r="G20" i="222" s="1"/>
  <c r="F19" i="222"/>
  <c r="G19" i="222" s="1"/>
  <c r="F24" i="222"/>
  <c r="F21" i="222"/>
  <c r="F26" i="222"/>
  <c r="F22" i="222"/>
  <c r="F17" i="222"/>
  <c r="G17" i="222" s="1"/>
  <c r="F34" i="222"/>
  <c r="F28" i="222"/>
  <c r="F13" i="222"/>
  <c r="G13" i="222" s="1"/>
  <c r="G34" i="222" l="1"/>
  <c r="N34" i="222" s="1"/>
  <c r="G21" i="222"/>
  <c r="I21" i="222" s="1"/>
  <c r="G25" i="222"/>
  <c r="M25" i="222" s="1"/>
  <c r="G32" i="222"/>
  <c r="I32" i="222" s="1"/>
  <c r="G33" i="222"/>
  <c r="I33" i="222" s="1"/>
  <c r="G24" i="222"/>
  <c r="N24" i="222" s="1"/>
  <c r="G23" i="222"/>
  <c r="K23" i="222" s="1"/>
  <c r="G27" i="222"/>
  <c r="J27" i="222" s="1"/>
  <c r="G29" i="222"/>
  <c r="L29" i="222" s="1"/>
  <c r="G22" i="222"/>
  <c r="I22" i="222" s="1"/>
  <c r="G31" i="222"/>
  <c r="J31" i="222" s="1"/>
  <c r="G18" i="222"/>
  <c r="L18" i="222" s="1"/>
  <c r="G30" i="222"/>
  <c r="M30" i="222" s="1"/>
  <c r="G28" i="222"/>
  <c r="M28" i="222" s="1"/>
  <c r="G26" i="222"/>
  <c r="I26" i="222" s="1"/>
  <c r="N10" i="222"/>
  <c r="J10" i="222"/>
  <c r="K10" i="222"/>
  <c r="J14" i="222"/>
  <c r="J11" i="222"/>
  <c r="I10" i="222"/>
  <c r="N12" i="222"/>
  <c r="L10" i="222"/>
  <c r="K17" i="222"/>
  <c r="K19" i="222"/>
  <c r="M19" i="222"/>
  <c r="L19" i="222"/>
  <c r="N19" i="222"/>
  <c r="J19" i="222"/>
  <c r="I19" i="222"/>
  <c r="L15" i="222"/>
  <c r="J15" i="222"/>
  <c r="I15" i="222"/>
  <c r="M15" i="222"/>
  <c r="K15" i="222"/>
  <c r="N15" i="222"/>
  <c r="M16" i="222"/>
  <c r="N16" i="222"/>
  <c r="K16" i="222"/>
  <c r="L16" i="222"/>
  <c r="J16" i="222"/>
  <c r="I16" i="222"/>
  <c r="N20" i="222"/>
  <c r="J20" i="222"/>
  <c r="K20" i="222"/>
  <c r="I20" i="222"/>
  <c r="M20" i="222"/>
  <c r="L20" i="222"/>
  <c r="K21" i="222" l="1"/>
  <c r="L31" i="222"/>
  <c r="L30" i="222"/>
  <c r="I29" i="222"/>
  <c r="J34" i="222"/>
  <c r="J30" i="222"/>
  <c r="K33" i="222"/>
  <c r="I34" i="222"/>
  <c r="I30" i="222"/>
  <c r="J33" i="222"/>
  <c r="L32" i="222"/>
  <c r="K24" i="222"/>
  <c r="I27" i="222"/>
  <c r="I25" i="222"/>
  <c r="K28" i="222"/>
  <c r="L26" i="222"/>
  <c r="N25" i="222"/>
  <c r="K18" i="222"/>
  <c r="N32" i="222"/>
  <c r="N23" i="222"/>
  <c r="J32" i="222"/>
  <c r="M31" i="222"/>
  <c r="M23" i="222"/>
  <c r="M27" i="222"/>
  <c r="I23" i="222"/>
  <c r="K30" i="222"/>
  <c r="N30" i="222"/>
  <c r="I28" i="222"/>
  <c r="J29" i="222"/>
  <c r="L25" i="222"/>
  <c r="N29" i="222"/>
  <c r="M29" i="222"/>
  <c r="K29" i="222"/>
  <c r="I18" i="222"/>
  <c r="K26" i="222"/>
  <c r="M33" i="222"/>
  <c r="N33" i="222"/>
  <c r="M18" i="222"/>
  <c r="L34" i="222"/>
  <c r="M34" i="222"/>
  <c r="K34" i="222"/>
  <c r="N26" i="222"/>
  <c r="L33" i="222"/>
  <c r="I24" i="222"/>
  <c r="K25" i="222"/>
  <c r="J25" i="222"/>
  <c r="M26" i="222"/>
  <c r="I31" i="222"/>
  <c r="M24" i="222"/>
  <c r="L24" i="222"/>
  <c r="L21" i="222"/>
  <c r="M21" i="222"/>
  <c r="K31" i="222"/>
  <c r="N31" i="222"/>
  <c r="J26" i="222"/>
  <c r="L23" i="222"/>
  <c r="J24" i="222"/>
  <c r="J23" i="222"/>
  <c r="N18" i="222"/>
  <c r="N22" i="222"/>
  <c r="L22" i="222"/>
  <c r="M22" i="222"/>
  <c r="J21" i="222"/>
  <c r="J28" i="222"/>
  <c r="L28" i="222"/>
  <c r="K27" i="222"/>
  <c r="M32" i="222"/>
  <c r="N28" i="222"/>
  <c r="J18" i="222"/>
  <c r="K22" i="222"/>
  <c r="L27" i="222"/>
  <c r="K32" i="222"/>
  <c r="N21" i="222"/>
  <c r="J22" i="222"/>
  <c r="N27" i="222"/>
  <c r="M10" i="222"/>
  <c r="I14" i="222"/>
  <c r="K14" i="222"/>
  <c r="N14" i="222"/>
  <c r="L14" i="222"/>
  <c r="M14" i="222"/>
  <c r="K11" i="222"/>
  <c r="L11" i="222"/>
  <c r="N11" i="222"/>
  <c r="M11" i="222"/>
  <c r="I11" i="222"/>
  <c r="I13" i="222"/>
  <c r="I17" i="222"/>
  <c r="J13" i="222"/>
  <c r="L17" i="222"/>
  <c r="M13" i="222"/>
  <c r="K12" i="222"/>
  <c r="N13" i="222"/>
  <c r="K13" i="222"/>
  <c r="N17" i="222"/>
  <c r="J17" i="222"/>
  <c r="J12" i="222"/>
  <c r="F8" i="187" s="1"/>
  <c r="I12" i="222"/>
  <c r="L13" i="222"/>
  <c r="M17" i="222"/>
  <c r="M12" i="222"/>
  <c r="L12" i="222"/>
  <c r="G11" i="187" l="1"/>
  <c r="G12" i="187"/>
  <c r="F17" i="187"/>
  <c r="F16" i="187"/>
  <c r="F11" i="187"/>
  <c r="H14" i="187"/>
  <c r="F10" i="187"/>
  <c r="G16" i="187"/>
  <c r="F12" i="187"/>
  <c r="G17" i="187"/>
  <c r="G13" i="187"/>
  <c r="F13" i="187"/>
  <c r="G9" i="187"/>
  <c r="G14" i="187"/>
  <c r="F14" i="187"/>
  <c r="F15" i="187"/>
  <c r="G10" i="187"/>
  <c r="G8" i="187"/>
  <c r="F9" i="187"/>
  <c r="G15" i="187"/>
  <c r="J14" i="187"/>
  <c r="D16" i="187"/>
  <c r="D17" i="187"/>
  <c r="I12" i="187"/>
  <c r="D12" i="187"/>
  <c r="J17" i="187"/>
  <c r="I15" i="187"/>
  <c r="D15" i="187"/>
  <c r="I13" i="187"/>
  <c r="H13" i="187"/>
  <c r="H8" i="187"/>
  <c r="H16" i="187"/>
  <c r="H12" i="187"/>
  <c r="J12" i="187"/>
  <c r="I17" i="187"/>
  <c r="H9" i="187"/>
  <c r="J10" i="187"/>
  <c r="J13" i="187"/>
  <c r="J9" i="187"/>
  <c r="H17" i="187"/>
  <c r="D13" i="187"/>
  <c r="H11" i="187"/>
  <c r="I14" i="187"/>
  <c r="H10" i="187"/>
  <c r="D10" i="187"/>
  <c r="D9" i="187"/>
  <c r="I10" i="187"/>
  <c r="J11" i="187"/>
  <c r="I9" i="187"/>
  <c r="D14" i="187"/>
  <c r="J8" i="187"/>
  <c r="I8" i="187"/>
  <c r="J15" i="187"/>
  <c r="I11" i="187"/>
  <c r="D11" i="187"/>
  <c r="J16" i="187"/>
  <c r="H15" i="187"/>
  <c r="I16" i="187"/>
  <c r="D8" i="187"/>
  <c r="D6" i="222" l="1"/>
  <c r="E18" i="187" s="1"/>
</calcChain>
</file>

<file path=xl/sharedStrings.xml><?xml version="1.0" encoding="utf-8"?>
<sst xmlns="http://schemas.openxmlformats.org/spreadsheetml/2006/main" count="51" uniqueCount="46">
  <si>
    <t>Apple Iphone 4S</t>
  </si>
  <si>
    <t>Apple Iphone 5</t>
  </si>
  <si>
    <t>Apple Iphone 5S</t>
  </si>
  <si>
    <t>Apple Iphone 5C</t>
  </si>
  <si>
    <t>Apple Iphone 6</t>
  </si>
  <si>
    <t>Samsung Galaxy S4</t>
  </si>
  <si>
    <t>Samsung Galaxy S5</t>
  </si>
  <si>
    <t>Samsung Galaxy Note 3</t>
  </si>
  <si>
    <t>Samsung Galaxy Note 4</t>
  </si>
  <si>
    <t>Samsung Galaxy Alpha</t>
  </si>
  <si>
    <t>LG G3</t>
  </si>
  <si>
    <t>LG G2</t>
  </si>
  <si>
    <t>LG Google Nexus</t>
  </si>
  <si>
    <t>LG G3 S</t>
  </si>
  <si>
    <t>LG G2 Mini</t>
  </si>
  <si>
    <t>Sony Xperia Z3</t>
  </si>
  <si>
    <t>Sony Xperia Z2</t>
  </si>
  <si>
    <t>Sony Xperia Z1</t>
  </si>
  <si>
    <t>Sony Xperia Z</t>
  </si>
  <si>
    <t>Sony Xperia T3</t>
  </si>
  <si>
    <t>HTC One M8</t>
  </si>
  <si>
    <t>HTC One Max</t>
  </si>
  <si>
    <t>HTC One</t>
  </si>
  <si>
    <t>HTC Desire</t>
  </si>
  <si>
    <t>HTC One Mini</t>
  </si>
  <si>
    <t>Udział w sprzedaży ilościowej [%]</t>
  </si>
  <si>
    <t>Produkt</t>
  </si>
  <si>
    <t>Wybrany KPI</t>
  </si>
  <si>
    <t>Unikat</t>
  </si>
  <si>
    <t>Sortowanie</t>
  </si>
  <si>
    <t>Pozycja</t>
  </si>
  <si>
    <t>`</t>
  </si>
  <si>
    <t>```</t>
  </si>
  <si>
    <t>Lp.</t>
  </si>
  <si>
    <t>Sortuj wg</t>
  </si>
  <si>
    <t>Maksymalna pozycja</t>
  </si>
  <si>
    <t>Aktualna pozycja</t>
  </si>
  <si>
    <t>Cena [pln]</t>
  </si>
  <si>
    <t>Ilość    [szt.]</t>
  </si>
  <si>
    <t>Wartość [pln]</t>
  </si>
  <si>
    <t>Marża      [%]</t>
  </si>
  <si>
    <t>KPI 1</t>
  </si>
  <si>
    <t>KPI 3</t>
  </si>
  <si>
    <t>KPI 2</t>
  </si>
  <si>
    <t>KPI 4</t>
  </si>
  <si>
    <t>KPI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</si>
</sst>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€&quot;* #,##0.00_);_(&quot;€&quot;* \(#,##0.00\);_(&quot;€&quot;* &quot;-&quot;??_);_(@_)"/>
    <numFmt numFmtId="165" formatCode="#,##0.000"/>
    <numFmt numFmtId="166" formatCode="#,##0.0"/>
    <numFmt numFmtId="167" formatCode="0.0%"/>
    <numFmt numFmtId="168" formatCode="_-* #,##0\ _D_M_-;\-* #,##0\ _D_M_-;_-* &quot;-&quot;\ _D_M_-;_-@_-"/>
    <numFmt numFmtId="169" formatCode="_-&quot;£ &quot;\ * #,##0_-;\-&quot;£ &quot;\ * #,##0_-;_-&quot;£ &quot;\ * &quot;-&quot;_-;_-@_-"/>
  </numFmts>
  <fonts count="30">
    <font>
      <sz val="10"/>
      <name val="Arial"/>
    </font>
    <font>
      <sz val="10"/>
      <name val="Arial"/>
      <family val="2"/>
      <charset val="238"/>
    </font>
    <font>
      <sz val="8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9"/>
      <color indexed="17"/>
      <name val="Helv"/>
    </font>
    <font>
      <sz val="9"/>
      <name val="Helv"/>
    </font>
    <font>
      <sz val="9"/>
      <color indexed="8"/>
      <name val="Helv"/>
    </font>
    <font>
      <u/>
      <sz val="10"/>
      <color indexed="36"/>
      <name val="New York"/>
    </font>
    <font>
      <b/>
      <u/>
      <sz val="9"/>
      <name val="Helv"/>
    </font>
    <font>
      <b/>
      <sz val="9"/>
      <name val="Helv"/>
    </font>
    <font>
      <sz val="9"/>
      <color indexed="39"/>
      <name val="Helv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39"/>
      <name val="Arial"/>
      <family val="2"/>
    </font>
    <font>
      <sz val="10"/>
      <name val="Helv"/>
    </font>
    <font>
      <sz val="9"/>
      <color indexed="20"/>
      <name val="Helv"/>
    </font>
    <font>
      <sz val="8"/>
      <color indexed="20"/>
      <name val="Helv"/>
    </font>
    <font>
      <sz val="8"/>
      <color indexed="8"/>
      <name val="Arial"/>
      <family val="2"/>
    </font>
    <font>
      <sz val="8"/>
      <name val="Helv"/>
    </font>
    <font>
      <sz val="9"/>
      <name val="Arial"/>
      <family val="2"/>
    </font>
    <font>
      <sz val="10"/>
      <name val="MS Sans Serif"/>
      <family val="2"/>
    </font>
    <font>
      <sz val="10"/>
      <name val="GillSans"/>
    </font>
    <font>
      <sz val="10"/>
      <name val="ZapfHumnst BT"/>
    </font>
    <font>
      <sz val="8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3">
    <xf numFmtId="0" fontId="0" fillId="0" borderId="0"/>
    <xf numFmtId="0" fontId="1" fillId="0" borderId="0"/>
    <xf numFmtId="0" fontId="23" fillId="0" borderId="0">
      <alignment vertical="top"/>
    </xf>
    <xf numFmtId="168" fontId="1" fillId="0" borderId="0" applyFont="0" applyFill="0" applyBorder="0" applyAlignment="0" applyProtection="0"/>
    <xf numFmtId="3" fontId="8" fillId="2" borderId="1"/>
    <xf numFmtId="0" fontId="6" fillId="3" borderId="0"/>
    <xf numFmtId="0" fontId="3" fillId="0" borderId="0"/>
    <xf numFmtId="0" fontId="4" fillId="0" borderId="0">
      <alignment horizontal="left" vertical="center" indent="1"/>
    </xf>
    <xf numFmtId="14" fontId="24" fillId="0" borderId="0"/>
    <xf numFmtId="3" fontId="9" fillId="0" borderId="2"/>
    <xf numFmtId="4" fontId="5" fillId="0" borderId="0">
      <alignment horizontal="right" vertical="center"/>
    </xf>
    <xf numFmtId="164" fontId="1" fillId="0" borderId="0" applyFont="0" applyFill="0" applyBorder="0" applyAlignment="0" applyProtection="0"/>
    <xf numFmtId="3" fontId="7" fillId="0" borderId="0"/>
    <xf numFmtId="3" fontId="10" fillId="4" borderId="1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3" fillId="0" borderId="0"/>
    <xf numFmtId="0" fontId="9" fillId="0" borderId="0"/>
    <xf numFmtId="3" fontId="14" fillId="0" borderId="0"/>
    <xf numFmtId="9" fontId="14" fillId="0" borderId="0"/>
    <xf numFmtId="167" fontId="14" fillId="0" borderId="0"/>
    <xf numFmtId="10" fontId="14" fillId="0" borderId="0"/>
    <xf numFmtId="166" fontId="14" fillId="0" borderId="0"/>
    <xf numFmtId="4" fontId="14" fillId="0" borderId="0"/>
    <xf numFmtId="3" fontId="15" fillId="3" borderId="0">
      <protection locked="0"/>
    </xf>
    <xf numFmtId="4" fontId="16" fillId="3" borderId="0">
      <protection locked="0"/>
    </xf>
    <xf numFmtId="0" fontId="17" fillId="3" borderId="0"/>
    <xf numFmtId="1" fontId="16" fillId="3" borderId="0">
      <protection locked="0"/>
    </xf>
    <xf numFmtId="3" fontId="14" fillId="0" borderId="0"/>
    <xf numFmtId="168" fontId="1" fillId="0" borderId="0" applyFont="0" applyFill="0" applyBorder="0" applyAlignment="0" applyProtection="0"/>
    <xf numFmtId="3" fontId="18" fillId="0" borderId="0"/>
    <xf numFmtId="3" fontId="9" fillId="0" borderId="0"/>
    <xf numFmtId="10" fontId="25" fillId="0" borderId="3" applyFont="0" applyFill="0" applyAlignment="0" applyProtection="0"/>
    <xf numFmtId="9" fontId="1" fillId="0" borderId="0" applyFont="0" applyFill="0" applyBorder="0" applyAlignment="0" applyProtection="0"/>
    <xf numFmtId="9" fontId="10" fillId="0" borderId="2"/>
    <xf numFmtId="3" fontId="19" fillId="0" borderId="0"/>
    <xf numFmtId="4" fontId="19" fillId="0" borderId="0"/>
    <xf numFmtId="167" fontId="20" fillId="0" borderId="0"/>
    <xf numFmtId="3" fontId="8" fillId="2" borderId="0"/>
    <xf numFmtId="3" fontId="21" fillId="5" borderId="0"/>
    <xf numFmtId="0" fontId="5" fillId="0" borderId="0"/>
    <xf numFmtId="167" fontId="9" fillId="0" borderId="0"/>
    <xf numFmtId="0" fontId="23" fillId="0" borderId="0">
      <alignment vertical="top"/>
    </xf>
    <xf numFmtId="167" fontId="13" fillId="0" borderId="0"/>
    <xf numFmtId="167" fontId="13" fillId="0" borderId="0"/>
    <xf numFmtId="3" fontId="13" fillId="0" borderId="2"/>
    <xf numFmtId="3" fontId="13" fillId="0" borderId="0"/>
    <xf numFmtId="0" fontId="13" fillId="0" borderId="0"/>
    <xf numFmtId="20" fontId="24" fillId="0" borderId="0"/>
    <xf numFmtId="0" fontId="2" fillId="0" borderId="0"/>
    <xf numFmtId="169" fontId="26" fillId="0" borderId="0" applyFont="0" applyFill="0" applyBorder="0" applyAlignment="0" applyProtection="0"/>
    <xf numFmtId="165" fontId="22" fillId="0" borderId="0"/>
    <xf numFmtId="38" fontId="5" fillId="0" borderId="0">
      <alignment horizontal="right" vertical="center"/>
    </xf>
  </cellStyleXfs>
  <cellXfs count="36">
    <xf numFmtId="0" fontId="0" fillId="0" borderId="0" xfId="0"/>
    <xf numFmtId="0" fontId="5" fillId="0" borderId="0" xfId="0" applyNumberFormat="1" applyFont="1" applyFill="1" applyProtection="1"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5" fillId="0" borderId="4" xfId="0" applyNumberFormat="1" applyFont="1" applyFill="1" applyBorder="1" applyProtection="1">
      <protection hidden="1"/>
    </xf>
    <xf numFmtId="3" fontId="5" fillId="0" borderId="4" xfId="0" applyNumberFormat="1" applyFont="1" applyFill="1" applyBorder="1" applyProtection="1">
      <protection hidden="1"/>
    </xf>
    <xf numFmtId="10" fontId="5" fillId="0" borderId="4" xfId="33" applyNumberFormat="1" applyFont="1" applyFill="1" applyBorder="1" applyProtection="1">
      <protection hidden="1"/>
    </xf>
    <xf numFmtId="0" fontId="28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5" fillId="6" borderId="4" xfId="0" applyNumberFormat="1" applyFont="1" applyFill="1" applyBorder="1" applyProtection="1">
      <protection hidden="1"/>
    </xf>
    <xf numFmtId="0" fontId="5" fillId="6" borderId="4" xfId="0" applyNumberFormat="1" applyFont="1" applyFill="1" applyBorder="1" applyProtection="1">
      <protection hidden="1"/>
    </xf>
    <xf numFmtId="10" fontId="5" fillId="6" borderId="4" xfId="33" applyNumberFormat="1" applyFont="1" applyFill="1" applyBorder="1" applyProtection="1">
      <protection hidden="1"/>
    </xf>
    <xf numFmtId="0" fontId="5" fillId="6" borderId="1" xfId="0" applyNumberFormat="1" applyFont="1" applyFill="1" applyBorder="1" applyAlignment="1" applyProtection="1">
      <alignment horizontal="center"/>
      <protection locked="0" hidden="1"/>
    </xf>
    <xf numFmtId="0" fontId="23" fillId="0" borderId="0" xfId="0" applyNumberFormat="1" applyFont="1" applyFill="1" applyBorder="1" applyProtection="1">
      <protection hidden="1"/>
    </xf>
    <xf numFmtId="3" fontId="23" fillId="0" borderId="0" xfId="0" applyNumberFormat="1" applyFont="1" applyFill="1" applyBorder="1" applyProtection="1">
      <protection hidden="1"/>
    </xf>
    <xf numFmtId="10" fontId="23" fillId="0" borderId="0" xfId="33" applyNumberFormat="1" applyFont="1" applyFill="1" applyBorder="1" applyProtection="1">
      <protection hidden="1"/>
    </xf>
    <xf numFmtId="3" fontId="5" fillId="7" borderId="4" xfId="0" applyNumberFormat="1" applyFont="1" applyFill="1" applyBorder="1" applyProtection="1">
      <protection hidden="1"/>
    </xf>
    <xf numFmtId="0" fontId="5" fillId="7" borderId="1" xfId="0" applyNumberFormat="1" applyFont="1" applyFill="1" applyBorder="1" applyAlignment="1" applyProtection="1">
      <alignment horizontal="center" vertical="center"/>
      <protection hidden="1"/>
    </xf>
    <xf numFmtId="0" fontId="23" fillId="0" borderId="5" xfId="0" applyNumberFormat="1" applyFont="1" applyFill="1" applyBorder="1" applyProtection="1">
      <protection hidden="1"/>
    </xf>
    <xf numFmtId="3" fontId="23" fillId="0" borderId="7" xfId="0" applyNumberFormat="1" applyFont="1" applyFill="1" applyBorder="1" applyProtection="1">
      <protection hidden="1"/>
    </xf>
    <xf numFmtId="10" fontId="23" fillId="0" borderId="7" xfId="33" applyNumberFormat="1" applyFont="1" applyFill="1" applyBorder="1" applyProtection="1">
      <protection hidden="1"/>
    </xf>
    <xf numFmtId="0" fontId="23" fillId="0" borderId="5" xfId="0" applyNumberFormat="1" applyFont="1" applyFill="1" applyBorder="1" applyAlignment="1" applyProtection="1">
      <alignment horizontal="left"/>
      <protection hidden="1"/>
    </xf>
    <xf numFmtId="0" fontId="29" fillId="0" borderId="6" xfId="0" applyNumberFormat="1" applyFont="1" applyFill="1" applyBorder="1" applyAlignment="1" applyProtection="1">
      <alignment horizontal="center"/>
      <protection hidden="1"/>
    </xf>
    <xf numFmtId="0" fontId="23" fillId="0" borderId="8" xfId="0" applyNumberFormat="1" applyFont="1" applyFill="1" applyBorder="1" applyAlignment="1" applyProtection="1">
      <alignment horizontal="center" vertical="center" wrapText="1"/>
      <protection hidden="1"/>
    </xf>
    <xf numFmtId="16" fontId="23" fillId="0" borderId="0" xfId="0" quotePrefix="1" applyNumberFormat="1" applyFont="1" applyFill="1" applyBorder="1" applyProtection="1">
      <protection hidden="1"/>
    </xf>
    <xf numFmtId="0" fontId="23" fillId="0" borderId="0" xfId="0" quotePrefix="1" applyNumberFormat="1" applyFont="1" applyFill="1" applyBorder="1" applyProtection="1">
      <protection hidden="1"/>
    </xf>
    <xf numFmtId="0" fontId="23" fillId="0" borderId="11" xfId="0" applyNumberFormat="1" applyFont="1" applyFill="1" applyBorder="1" applyProtection="1">
      <protection hidden="1"/>
    </xf>
    <xf numFmtId="0" fontId="23" fillId="0" borderId="12" xfId="0" applyNumberFormat="1" applyFont="1" applyFill="1" applyBorder="1" applyProtection="1">
      <protection hidden="1"/>
    </xf>
    <xf numFmtId="0" fontId="23" fillId="0" borderId="13" xfId="0" applyNumberFormat="1" applyFont="1" applyFill="1" applyBorder="1" applyProtection="1">
      <protection hidden="1"/>
    </xf>
    <xf numFmtId="0" fontId="23" fillId="0" borderId="14" xfId="0" applyNumberFormat="1" applyFont="1" applyFill="1" applyBorder="1" applyProtection="1">
      <protection hidden="1"/>
    </xf>
    <xf numFmtId="0" fontId="23" fillId="0" borderId="15" xfId="0" applyNumberFormat="1" applyFont="1" applyFill="1" applyBorder="1" applyProtection="1">
      <protection hidden="1"/>
    </xf>
    <xf numFmtId="0" fontId="23" fillId="0" borderId="16" xfId="0" applyNumberFormat="1" applyFont="1" applyFill="1" applyBorder="1" applyProtection="1">
      <protection hidden="1"/>
    </xf>
    <xf numFmtId="0" fontId="23" fillId="0" borderId="17" xfId="0" applyNumberFormat="1" applyFont="1" applyFill="1" applyBorder="1" applyProtection="1">
      <protection hidden="1"/>
    </xf>
    <xf numFmtId="0" fontId="23" fillId="0" borderId="18" xfId="0" applyNumberFormat="1" applyFont="1" applyFill="1" applyBorder="1" applyProtection="1">
      <protection hidden="1"/>
    </xf>
    <xf numFmtId="0" fontId="28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9" xfId="0" applyNumberFormat="1" applyFont="1" applyFill="1" applyBorder="1" applyAlignment="1" applyProtection="1">
      <alignment horizontal="center"/>
      <protection hidden="1"/>
    </xf>
    <xf numFmtId="0" fontId="23" fillId="0" borderId="10" xfId="0" applyNumberFormat="1" applyFont="1" applyFill="1" applyBorder="1" applyAlignment="1" applyProtection="1">
      <alignment horizontal="center"/>
      <protection hidden="1"/>
    </xf>
  </cellXfs>
  <cellStyles count="53">
    <cellStyle name="=C:\WINNT\SYSTEM32\COMMAND.COM" xfId="1"/>
    <cellStyle name="=C:\WINNT35\SYSTEM32\COMMAND.COM" xfId="2"/>
    <cellStyle name="AFE" xfId="3"/>
    <cellStyle name="Bezug" xfId="4"/>
    <cellStyle name="Comm_Big_Title" xfId="5"/>
    <cellStyle name="Comment" xfId="6"/>
    <cellStyle name="ContentsHyperlink" xfId="7"/>
    <cellStyle name="Datum" xfId="8"/>
    <cellStyle name="Dezimal [+line]" xfId="9"/>
    <cellStyle name="Dezimal(0)" xfId="10"/>
    <cellStyle name="Euro" xfId="11"/>
    <cellStyle name="Fett" xfId="12"/>
    <cellStyle name="Fix_Daten" xfId="13"/>
    <cellStyle name="Followed Hyperlink" xfId="14"/>
    <cellStyle name="Headline1" xfId="15"/>
    <cellStyle name="Headline2" xfId="16"/>
    <cellStyle name="Headline3" xfId="17"/>
    <cellStyle name="Input" xfId="18"/>
    <cellStyle name="Input [%]" xfId="19"/>
    <cellStyle name="Input [%0]" xfId="20"/>
    <cellStyle name="Input [%00]" xfId="21"/>
    <cellStyle name="Input [0]" xfId="22"/>
    <cellStyle name="Input [00]" xfId="23"/>
    <cellStyle name="Input(#.##0)" xfId="24"/>
    <cellStyle name="Input(#.##0,00)" xfId="25"/>
    <cellStyle name="Input(%)" xfId="26"/>
    <cellStyle name="Input(0)" xfId="27"/>
    <cellStyle name="Input_Abschreibung" xfId="28"/>
    <cellStyle name="Muster" xfId="29"/>
    <cellStyle name="Normal" xfId="30"/>
    <cellStyle name="Normalny" xfId="0" builtinId="0"/>
    <cellStyle name="OOO_Punkt" xfId="31"/>
    <cellStyle name="Percent (2)" xfId="32"/>
    <cellStyle name="Procentowy" xfId="33" builtinId="5"/>
    <cellStyle name="Prozent +line" xfId="34"/>
    <cellStyle name="Reference" xfId="35"/>
    <cellStyle name="Reference [00]" xfId="36"/>
    <cellStyle name="Reference%" xfId="37"/>
    <cellStyle name="Reference_AB_9697" xfId="38"/>
    <cellStyle name="Referenz" xfId="39"/>
    <cellStyle name="Standard 2" xfId="40"/>
    <cellStyle name="Standard%" xfId="41"/>
    <cellStyle name="Stil 1" xfId="42"/>
    <cellStyle name="Subtotal" xfId="43"/>
    <cellStyle name="Summe" xfId="44"/>
    <cellStyle name="Summe [+line]" xfId="45"/>
    <cellStyle name="Summe [000]" xfId="46"/>
    <cellStyle name="Summe_Abschreibung" xfId="47"/>
    <cellStyle name="Uhrzeit" xfId="48"/>
    <cellStyle name="Unit" xfId="49"/>
    <cellStyle name="Valuta (0)_spies97" xfId="50"/>
    <cellStyle name="VIH" xfId="51"/>
    <cellStyle name="Währung(0)" xfId="52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KryteriaSortowania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Scroll" dx="31" fmlaLink="Calculation!$D$5" max="16" min="1" page="5"/>
</file>

<file path=xl/ctrlProps/ctrlProp6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5</xdr:col>
          <xdr:colOff>0</xdr:colOff>
          <xdr:row>17</xdr:row>
          <xdr:rowOff>6350</xdr:rowOff>
        </xdr:to>
        <xdr:sp macro="" textlink="">
          <xdr:nvSpPr>
            <xdr:cNvPr id="5976453" name="Scroll Bar 8581" hidden="1">
              <a:extLst>
                <a:ext uri="{63B3BB69-23CF-44E3-9099-C40C66FF867C}">
                  <a14:compatExt spid="_x0000_s597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368300</xdr:colOff>
          <xdr:row>4</xdr:row>
          <xdr:rowOff>501650</xdr:rowOff>
        </xdr:from>
        <xdr:to>
          <xdr:col>5</xdr:col>
          <xdr:colOff>685800</xdr:colOff>
          <xdr:row>6</xdr:row>
          <xdr:rowOff>84666</xdr:rowOff>
        </xdr:to>
        <xdr:sp macro="" textlink="">
          <xdr:nvSpPr>
            <xdr:cNvPr id="5976442" name="Option Button 01" hidden="1">
              <a:extLst>
                <a:ext uri="{63B3BB69-23CF-44E3-9099-C40C66FF867C}">
                  <a14:compatExt spid="_x0000_s597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374650</xdr:colOff>
          <xdr:row>4</xdr:row>
          <xdr:rowOff>488950</xdr:rowOff>
        </xdr:from>
        <xdr:to>
          <xdr:col>6</xdr:col>
          <xdr:colOff>692150</xdr:colOff>
          <xdr:row>6</xdr:row>
          <xdr:rowOff>78316</xdr:rowOff>
        </xdr:to>
        <xdr:sp macro="" textlink="">
          <xdr:nvSpPr>
            <xdr:cNvPr id="5976443" name="Option Button 02" hidden="1">
              <a:extLst>
                <a:ext uri="{63B3BB69-23CF-44E3-9099-C40C66FF867C}">
                  <a14:compatExt spid="_x0000_s597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4</xdr:row>
          <xdr:rowOff>495300</xdr:rowOff>
        </xdr:from>
        <xdr:to>
          <xdr:col>7</xdr:col>
          <xdr:colOff>698500</xdr:colOff>
          <xdr:row>6</xdr:row>
          <xdr:rowOff>84666</xdr:rowOff>
        </xdr:to>
        <xdr:sp macro="" textlink="">
          <xdr:nvSpPr>
            <xdr:cNvPr id="5976444" name="Option Button 03" hidden="1">
              <a:extLst>
                <a:ext uri="{63B3BB69-23CF-44E3-9099-C40C66FF867C}">
                  <a14:compatExt spid="_x0000_s597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393700</xdr:colOff>
          <xdr:row>4</xdr:row>
          <xdr:rowOff>482600</xdr:rowOff>
        </xdr:from>
        <xdr:to>
          <xdr:col>8</xdr:col>
          <xdr:colOff>711200</xdr:colOff>
          <xdr:row>6</xdr:row>
          <xdr:rowOff>71966</xdr:rowOff>
        </xdr:to>
        <xdr:sp macro="" textlink="">
          <xdr:nvSpPr>
            <xdr:cNvPr id="5976445" name="Option Button 04" hidden="1">
              <a:extLst>
                <a:ext uri="{63B3BB69-23CF-44E3-9099-C40C66FF867C}">
                  <a14:compatExt spid="_x0000_s597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387350</xdr:colOff>
          <xdr:row>4</xdr:row>
          <xdr:rowOff>469900</xdr:rowOff>
        </xdr:from>
        <xdr:to>
          <xdr:col>9</xdr:col>
          <xdr:colOff>704850</xdr:colOff>
          <xdr:row>6</xdr:row>
          <xdr:rowOff>59266</xdr:rowOff>
        </xdr:to>
        <xdr:sp macro="" textlink="">
          <xdr:nvSpPr>
            <xdr:cNvPr id="5976455" name="Option Button 05" hidden="1">
              <a:extLst>
                <a:ext uri="{63B3BB69-23CF-44E3-9099-C40C66FF867C}">
                  <a14:compatExt spid="_x0000_s597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01"/>
  <dimension ref="B1:O33"/>
  <sheetViews>
    <sheetView showGridLines="0" tabSelected="1" zoomScale="120" zoomScaleNormal="120" workbookViewId="0">
      <selection activeCell="D23" sqref="D23"/>
    </sheetView>
  </sheetViews>
  <sheetFormatPr defaultColWidth="10.7265625" defaultRowHeight="12.75" customHeight="1"/>
  <cols>
    <col min="1" max="1" width="1.54296875" style="12" customWidth="1"/>
    <col min="2" max="2" width="2" style="12" customWidth="1"/>
    <col min="3" max="3" width="4" style="12" customWidth="1"/>
    <col min="4" max="4" width="21.7265625" style="12" bestFit="1" customWidth="1"/>
    <col min="5" max="5" width="2.7265625" style="12" customWidth="1"/>
    <col min="6" max="10" width="12.26953125" style="12" customWidth="1"/>
    <col min="11" max="12" width="0.81640625" style="12" customWidth="1"/>
    <col min="13" max="16384" width="10.7265625" style="12"/>
  </cols>
  <sheetData>
    <row r="1" spans="2:15" ht="8" customHeight="1"/>
    <row r="2" spans="2:15" ht="8.5" customHeight="1" thickBot="1"/>
    <row r="3" spans="2:15" ht="10.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2:15" ht="19" customHeight="1">
      <c r="B4" s="28"/>
      <c r="F4" s="21" t="s">
        <v>41</v>
      </c>
      <c r="G4" s="21" t="s">
        <v>43</v>
      </c>
      <c r="H4" s="21" t="s">
        <v>42</v>
      </c>
      <c r="I4" s="21" t="s">
        <v>44</v>
      </c>
      <c r="J4" s="21" t="s">
        <v>45</v>
      </c>
      <c r="L4" s="29"/>
    </row>
    <row r="5" spans="2:15" ht="41.5" customHeight="1">
      <c r="B5" s="28"/>
      <c r="F5" s="22" t="str">
        <f>Data!D2</f>
        <v>Cena [pln]</v>
      </c>
      <c r="G5" s="22" t="str">
        <f>Data!E2</f>
        <v>Ilość    [szt.]</v>
      </c>
      <c r="H5" s="22" t="str">
        <f>Data!F2</f>
        <v>Wartość [pln]</v>
      </c>
      <c r="I5" s="22" t="str">
        <f>Data!G2</f>
        <v>Udział w sprzedaży ilościowej [%]</v>
      </c>
      <c r="J5" s="22" t="str">
        <f>Data!H2</f>
        <v>Marża      [%]</v>
      </c>
      <c r="L5" s="29"/>
    </row>
    <row r="6" spans="2:15" ht="16.5" customHeight="1">
      <c r="B6" s="28"/>
      <c r="F6" s="34"/>
      <c r="G6" s="34"/>
      <c r="H6" s="34"/>
      <c r="I6" s="34"/>
      <c r="J6" s="34"/>
      <c r="L6" s="29"/>
    </row>
    <row r="7" spans="2:15" ht="9" customHeight="1">
      <c r="B7" s="28"/>
      <c r="E7" s="12" t="str">
        <f>IF(Calculation!$D$5&gt;1,"▲","")</f>
        <v/>
      </c>
      <c r="F7" s="35"/>
      <c r="G7" s="35"/>
      <c r="H7" s="35"/>
      <c r="I7" s="35"/>
      <c r="J7" s="35"/>
      <c r="L7" s="29"/>
    </row>
    <row r="8" spans="2:15" ht="12.75" customHeight="1">
      <c r="B8" s="28"/>
      <c r="C8" s="20">
        <f ca="1">OFFSET(Calculation!B9,Calculation!$D$5,0,1,1)</f>
        <v>1</v>
      </c>
      <c r="D8" s="17" t="str">
        <f ca="1">OFFSET(Calculation!I9,Calculation!$D$5,0,1,1)</f>
        <v>Apple Iphone 6</v>
      </c>
      <c r="E8" s="17"/>
      <c r="F8" s="18">
        <f ca="1">OFFSET(Calculation!J9,Calculation!$D$5,0)</f>
        <v>3900</v>
      </c>
      <c r="G8" s="18">
        <f ca="1">OFFSET(Calculation!K9,Calculation!$D$5,0)</f>
        <v>2</v>
      </c>
      <c r="H8" s="18">
        <f ca="1">OFFSET(Calculation!L9,Calculation!$D$5,0)</f>
        <v>7800</v>
      </c>
      <c r="I8" s="19">
        <f ca="1">OFFSET(Calculation!M9,Calculation!$D$5,0)</f>
        <v>7.9051383399209481E-3</v>
      </c>
      <c r="J8" s="19">
        <f ca="1">OFFSET(Calculation!N9,Calculation!$D$5,0)</f>
        <v>0.12</v>
      </c>
      <c r="L8" s="29"/>
      <c r="O8" s="23"/>
    </row>
    <row r="9" spans="2:15" ht="12.75" customHeight="1">
      <c r="B9" s="28"/>
      <c r="C9" s="20">
        <f ca="1">OFFSET(Calculation!B10,Calculation!$D$5,0,1,1)</f>
        <v>2</v>
      </c>
      <c r="D9" s="17" t="str">
        <f ca="1">OFFSET(Calculation!I10,Calculation!$D$5,0,1,1)</f>
        <v>Sony Xperia Z3</v>
      </c>
      <c r="E9" s="17"/>
      <c r="F9" s="18">
        <f ca="1">OFFSET(Calculation!J10,Calculation!$D$5,0)</f>
        <v>3000</v>
      </c>
      <c r="G9" s="18">
        <f ca="1">OFFSET(Calculation!K10,Calculation!$D$5,0)</f>
        <v>1</v>
      </c>
      <c r="H9" s="18">
        <f ca="1">OFFSET(Calculation!L10,Calculation!$D$5,0)</f>
        <v>3000</v>
      </c>
      <c r="I9" s="19">
        <f ca="1">OFFSET(Calculation!M10,Calculation!$D$5,0)</f>
        <v>3.952569169960474E-3</v>
      </c>
      <c r="J9" s="19">
        <f ca="1">OFFSET(Calculation!N10,Calculation!$D$5,0)</f>
        <v>0.1045</v>
      </c>
      <c r="L9" s="29"/>
      <c r="O9" s="24"/>
    </row>
    <row r="10" spans="2:15" ht="12.75" customHeight="1">
      <c r="B10" s="28"/>
      <c r="C10" s="20">
        <f ca="1">OFFSET(Calculation!B11,Calculation!$D$5,0,1,1)</f>
        <v>3</v>
      </c>
      <c r="D10" s="17" t="str">
        <f ca="1">OFFSET(Calculation!I11,Calculation!$D$5,0,1,1)</f>
        <v>Samsung Galaxy Note 4</v>
      </c>
      <c r="E10" s="17"/>
      <c r="F10" s="18">
        <f ca="1">OFFSET(Calculation!J11,Calculation!$D$5,0)</f>
        <v>2900</v>
      </c>
      <c r="G10" s="18">
        <f ca="1">OFFSET(Calculation!K11,Calculation!$D$5,0)</f>
        <v>4</v>
      </c>
      <c r="H10" s="18">
        <f ca="1">OFFSET(Calculation!L11,Calculation!$D$5,0)</f>
        <v>11600</v>
      </c>
      <c r="I10" s="19">
        <f ca="1">OFFSET(Calculation!M11,Calculation!$D$5,0)</f>
        <v>1.5810276679841896E-2</v>
      </c>
      <c r="J10" s="19">
        <f ca="1">OFFSET(Calculation!N11,Calculation!$D$5,0)</f>
        <v>9.9000000000000005E-2</v>
      </c>
      <c r="L10" s="29"/>
      <c r="O10" s="24"/>
    </row>
    <row r="11" spans="2:15" ht="12.75" customHeight="1">
      <c r="B11" s="28"/>
      <c r="C11" s="20">
        <f ca="1">OFFSET(Calculation!B12,Calculation!$D$5,0,1,1)</f>
        <v>4</v>
      </c>
      <c r="D11" s="17" t="str">
        <f ca="1">OFFSET(Calculation!I12,Calculation!$D$5,0,1,1)</f>
        <v>Apple Iphone 5S</v>
      </c>
      <c r="E11" s="17"/>
      <c r="F11" s="18">
        <f ca="1">OFFSET(Calculation!J12,Calculation!$D$5,0)</f>
        <v>2700</v>
      </c>
      <c r="G11" s="18">
        <f ca="1">OFFSET(Calculation!K12,Calculation!$D$5,0)</f>
        <v>31</v>
      </c>
      <c r="H11" s="18">
        <f ca="1">OFFSET(Calculation!L12,Calculation!$D$5,0)</f>
        <v>83700</v>
      </c>
      <c r="I11" s="19">
        <f ca="1">OFFSET(Calculation!M12,Calculation!$D$5,0)</f>
        <v>0.1225296442687747</v>
      </c>
      <c r="J11" s="19">
        <f ca="1">OFFSET(Calculation!N12,Calculation!$D$5,0)</f>
        <v>0.115</v>
      </c>
      <c r="L11" s="29"/>
      <c r="O11" s="24"/>
    </row>
    <row r="12" spans="2:15" ht="12.75" customHeight="1">
      <c r="B12" s="28"/>
      <c r="C12" s="20">
        <f ca="1">OFFSET(Calculation!B13,Calculation!$D$5,0,1,1)</f>
        <v>5</v>
      </c>
      <c r="D12" s="17" t="str">
        <f ca="1">OFFSET(Calculation!I13,Calculation!$D$5,0,1,1)</f>
        <v>Samsung Galaxy Alpha</v>
      </c>
      <c r="E12" s="17"/>
      <c r="F12" s="18">
        <f ca="1">OFFSET(Calculation!J13,Calculation!$D$5,0)</f>
        <v>2500</v>
      </c>
      <c r="G12" s="18">
        <f ca="1">OFFSET(Calculation!K13,Calculation!$D$5,0)</f>
        <v>3</v>
      </c>
      <c r="H12" s="18">
        <f ca="1">OFFSET(Calculation!L13,Calculation!$D$5,0)</f>
        <v>7500</v>
      </c>
      <c r="I12" s="19">
        <f ca="1">OFFSET(Calculation!M13,Calculation!$D$5,0)</f>
        <v>1.1857707509881422E-2</v>
      </c>
      <c r="J12" s="19">
        <f ca="1">OFFSET(Calculation!N13,Calculation!$D$5,0)</f>
        <v>6.1499999999999999E-2</v>
      </c>
      <c r="L12" s="29"/>
    </row>
    <row r="13" spans="2:15" ht="12.75" customHeight="1">
      <c r="B13" s="28"/>
      <c r="C13" s="20">
        <f ca="1">OFFSET(Calculation!B14,Calculation!$D$5,0,1,1)</f>
        <v>6</v>
      </c>
      <c r="D13" s="17" t="str">
        <f ca="1">OFFSET(Calculation!I14,Calculation!$D$5,0,1,1)</f>
        <v>HTC One M8</v>
      </c>
      <c r="E13" s="17"/>
      <c r="F13" s="18">
        <f ca="1">OFFSET(Calculation!J14,Calculation!$D$5,0)</f>
        <v>2499</v>
      </c>
      <c r="G13" s="18">
        <f ca="1">OFFSET(Calculation!K14,Calculation!$D$5,0)</f>
        <v>3</v>
      </c>
      <c r="H13" s="18">
        <f ca="1">OFFSET(Calculation!L14,Calculation!$D$5,0)</f>
        <v>7497</v>
      </c>
      <c r="I13" s="19">
        <f ca="1">OFFSET(Calculation!M14,Calculation!$D$5,0)</f>
        <v>1.1857707509881422E-2</v>
      </c>
      <c r="J13" s="19">
        <f ca="1">OFFSET(Calculation!N14,Calculation!$D$5,0)</f>
        <v>7.0000000000000007E-2</v>
      </c>
      <c r="L13" s="29"/>
    </row>
    <row r="14" spans="2:15" ht="12.75" customHeight="1">
      <c r="B14" s="28"/>
      <c r="C14" s="20">
        <f ca="1">OFFSET(Calculation!B15,Calculation!$D$5,0,1,1)</f>
        <v>7</v>
      </c>
      <c r="D14" s="17" t="str">
        <f ca="1">OFFSET(Calculation!I15,Calculation!$D$5,0,1,1)</f>
        <v>Sony Xperia Z2</v>
      </c>
      <c r="E14" s="17"/>
      <c r="F14" s="18">
        <f ca="1">OFFSET(Calculation!J15,Calculation!$D$5,0)</f>
        <v>2200</v>
      </c>
      <c r="G14" s="18">
        <f ca="1">OFFSET(Calculation!K15,Calculation!$D$5,0)</f>
        <v>3</v>
      </c>
      <c r="H14" s="18">
        <f ca="1">OFFSET(Calculation!L15,Calculation!$D$5,0)</f>
        <v>6600</v>
      </c>
      <c r="I14" s="19">
        <f ca="1">OFFSET(Calculation!M15,Calculation!$D$5,0)</f>
        <v>1.1857707509881422E-2</v>
      </c>
      <c r="J14" s="19">
        <f ca="1">OFFSET(Calculation!N15,Calculation!$D$5,0)</f>
        <v>0.10150000000000001</v>
      </c>
      <c r="L14" s="29"/>
    </row>
    <row r="15" spans="2:15" ht="12.75" customHeight="1">
      <c r="B15" s="28"/>
      <c r="C15" s="20">
        <f ca="1">OFFSET(Calculation!B16,Calculation!$D$5,0,1,1)</f>
        <v>8</v>
      </c>
      <c r="D15" s="17" t="str">
        <f ca="1">OFFSET(Calculation!I16,Calculation!$D$5,0,1,1)</f>
        <v>Samsung Galaxy Note 3</v>
      </c>
      <c r="E15" s="17"/>
      <c r="F15" s="18">
        <f ca="1">OFFSET(Calculation!J16,Calculation!$D$5,0)</f>
        <v>2200</v>
      </c>
      <c r="G15" s="18">
        <f ca="1">OFFSET(Calculation!K16,Calculation!$D$5,0)</f>
        <v>6</v>
      </c>
      <c r="H15" s="18">
        <f ca="1">OFFSET(Calculation!L16,Calculation!$D$5,0)</f>
        <v>13200</v>
      </c>
      <c r="I15" s="19">
        <f ca="1">OFFSET(Calculation!M16,Calculation!$D$5,0)</f>
        <v>2.3715415019762844E-2</v>
      </c>
      <c r="J15" s="19">
        <f ca="1">OFFSET(Calculation!N16,Calculation!$D$5,0)</f>
        <v>8.2500000000000004E-2</v>
      </c>
      <c r="L15" s="29"/>
    </row>
    <row r="16" spans="2:15" ht="12.75" customHeight="1">
      <c r="B16" s="28"/>
      <c r="C16" s="20">
        <f ca="1">OFFSET(Calculation!B17,Calculation!$D$5,0,1,1)</f>
        <v>9</v>
      </c>
      <c r="D16" s="17" t="str">
        <f ca="1">OFFSET(Calculation!I17,Calculation!$D$5,0,1,1)</f>
        <v>HTC One Max</v>
      </c>
      <c r="E16" s="17"/>
      <c r="F16" s="18">
        <f ca="1">OFFSET(Calculation!J17,Calculation!$D$5,0)</f>
        <v>2150</v>
      </c>
      <c r="G16" s="18">
        <f ca="1">OFFSET(Calculation!K17,Calculation!$D$5,0)</f>
        <v>9</v>
      </c>
      <c r="H16" s="18">
        <f ca="1">OFFSET(Calculation!L17,Calculation!$D$5,0)</f>
        <v>19350</v>
      </c>
      <c r="I16" s="19">
        <f ca="1">OFFSET(Calculation!M17,Calculation!$D$5,0)</f>
        <v>3.5573122529644272E-2</v>
      </c>
      <c r="J16" s="19">
        <f ca="1">OFFSET(Calculation!N17,Calculation!$D$5,0)</f>
        <v>6.6000000000000003E-2</v>
      </c>
      <c r="L16" s="29"/>
    </row>
    <row r="17" spans="2:12" ht="12.75" customHeight="1">
      <c r="B17" s="28"/>
      <c r="C17" s="20">
        <f ca="1">OFFSET(Calculation!B18,Calculation!$D$5,0,1,1)</f>
        <v>10</v>
      </c>
      <c r="D17" s="17" t="str">
        <f ca="1">OFFSET(Calculation!I18,Calculation!$D$5,0,1,1)</f>
        <v>Samsung Galaxy S5</v>
      </c>
      <c r="E17" s="17"/>
      <c r="F17" s="18">
        <f ca="1">OFFSET(Calculation!J18,Calculation!$D$5,0)</f>
        <v>2100</v>
      </c>
      <c r="G17" s="18">
        <f ca="1">OFFSET(Calculation!K18,Calculation!$D$5,0)</f>
        <v>10</v>
      </c>
      <c r="H17" s="18">
        <f ca="1">OFFSET(Calculation!L18,Calculation!$D$5,0)</f>
        <v>21000</v>
      </c>
      <c r="I17" s="19">
        <f ca="1">OFFSET(Calculation!M18,Calculation!$D$5,0)</f>
        <v>3.9525691699604744E-2</v>
      </c>
      <c r="J17" s="19">
        <f ca="1">OFFSET(Calculation!N18,Calculation!$D$5,0)</f>
        <v>0.1055</v>
      </c>
      <c r="L17" s="29"/>
    </row>
    <row r="18" spans="2:12" ht="12.75" customHeight="1" thickBot="1">
      <c r="B18" s="30"/>
      <c r="C18" s="31"/>
      <c r="D18" s="31"/>
      <c r="E18" s="31" t="str">
        <f ca="1">IF(Calculation!$D$5&lt;Calculation!$D$6,"▼","")</f>
        <v>▼</v>
      </c>
      <c r="F18" s="31"/>
      <c r="G18" s="31"/>
      <c r="H18" s="31"/>
      <c r="I18" s="31"/>
      <c r="J18" s="31"/>
      <c r="K18" s="31"/>
      <c r="L18" s="32"/>
    </row>
    <row r="24" spans="2:12" ht="12.75" customHeight="1">
      <c r="F24" s="13"/>
      <c r="G24" s="13"/>
      <c r="H24" s="13"/>
      <c r="I24" s="14"/>
      <c r="J24" s="14"/>
    </row>
    <row r="25" spans="2:12" ht="12.75" customHeight="1">
      <c r="F25" s="13"/>
      <c r="G25" s="13"/>
      <c r="H25" s="13"/>
      <c r="I25" s="14"/>
      <c r="J25" s="14"/>
    </row>
    <row r="26" spans="2:12" ht="12.75" customHeight="1">
      <c r="F26" s="13"/>
      <c r="G26" s="13"/>
      <c r="H26" s="13"/>
      <c r="I26" s="14"/>
      <c r="J26" s="14"/>
    </row>
    <row r="27" spans="2:12" ht="12.75" customHeight="1">
      <c r="F27" s="13"/>
      <c r="G27" s="13"/>
      <c r="H27" s="13"/>
      <c r="I27" s="14"/>
      <c r="J27" s="14"/>
    </row>
    <row r="28" spans="2:12" ht="12.75" customHeight="1">
      <c r="F28" s="13"/>
      <c r="G28" s="13"/>
      <c r="H28" s="13"/>
      <c r="I28" s="14"/>
      <c r="J28" s="14"/>
    </row>
    <row r="29" spans="2:12" ht="12.75" customHeight="1">
      <c r="F29" s="13"/>
      <c r="G29" s="13"/>
      <c r="H29" s="13"/>
      <c r="I29" s="14"/>
      <c r="J29" s="14"/>
    </row>
    <row r="30" spans="2:12" ht="12.75" customHeight="1">
      <c r="F30" s="13"/>
      <c r="G30" s="13"/>
      <c r="H30" s="13"/>
      <c r="I30" s="14"/>
      <c r="J30" s="14"/>
    </row>
    <row r="31" spans="2:12" ht="12.75" customHeight="1">
      <c r="F31" s="13"/>
      <c r="G31" s="13"/>
      <c r="H31" s="13"/>
      <c r="I31" s="14"/>
      <c r="J31" s="14"/>
    </row>
    <row r="32" spans="2:12" ht="12.75" customHeight="1">
      <c r="F32" s="13"/>
      <c r="G32" s="13"/>
      <c r="H32" s="13"/>
      <c r="I32" s="14"/>
      <c r="J32" s="14"/>
    </row>
    <row r="33" spans="6:10" ht="12.75" customHeight="1">
      <c r="F33" s="13"/>
      <c r="G33" s="13"/>
      <c r="H33" s="13"/>
      <c r="I33" s="14"/>
      <c r="J33" s="14"/>
    </row>
  </sheetData>
  <sheetProtection autoFilter="0"/>
  <mergeCells count="5">
    <mergeCell ref="F6:F7"/>
    <mergeCell ref="G6:G7"/>
    <mergeCell ref="H6:H7"/>
    <mergeCell ref="I6:I7"/>
    <mergeCell ref="J6:J7"/>
  </mergeCells>
  <phoneticPr fontId="0" type="noConversion"/>
  <pageMargins left="0.59055118110236227" right="0.59055118110236227" top="0.59055118110236227" bottom="0.59055118110236227" header="0.19685039370078741" footer="0.19685039370078741"/>
  <pageSetup paperSize="9" orientation="landscape" cellComments="atEn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76442" r:id="rId4" name="Option Button 01">
              <controlPr defaultSize="0" autoFill="0" autoLine="0" autoPict="0">
                <anchor moveWithCells="1">
                  <from>
                    <xdr:col>5</xdr:col>
                    <xdr:colOff>368300</xdr:colOff>
                    <xdr:row>4</xdr:row>
                    <xdr:rowOff>501650</xdr:rowOff>
                  </from>
                  <to>
                    <xdr:col>5</xdr:col>
                    <xdr:colOff>685800</xdr:colOff>
                    <xdr:row>6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6443" r:id="rId5" name="Option Button 02">
              <controlPr defaultSize="0" autoFill="0" autoLine="0" autoPict="0">
                <anchor moveWithCells="1">
                  <from>
                    <xdr:col>6</xdr:col>
                    <xdr:colOff>374650</xdr:colOff>
                    <xdr:row>4</xdr:row>
                    <xdr:rowOff>488950</xdr:rowOff>
                  </from>
                  <to>
                    <xdr:col>6</xdr:col>
                    <xdr:colOff>692150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6444" r:id="rId6" name="Option Button 03">
              <controlPr defaultSize="0" autoFill="0" autoLine="0" autoPict="0">
                <anchor moveWithCells="1">
                  <from>
                    <xdr:col>7</xdr:col>
                    <xdr:colOff>381000</xdr:colOff>
                    <xdr:row>4</xdr:row>
                    <xdr:rowOff>495300</xdr:rowOff>
                  </from>
                  <to>
                    <xdr:col>7</xdr:col>
                    <xdr:colOff>698500</xdr:colOff>
                    <xdr:row>6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6445" r:id="rId7" name="Option Button 04">
              <controlPr defaultSize="0" print="0" autoFill="0" autoLine="0" autoPict="0">
                <anchor moveWithCells="1">
                  <from>
                    <xdr:col>8</xdr:col>
                    <xdr:colOff>393700</xdr:colOff>
                    <xdr:row>4</xdr:row>
                    <xdr:rowOff>482600</xdr:rowOff>
                  </from>
                  <to>
                    <xdr:col>8</xdr:col>
                    <xdr:colOff>711200</xdr:colOff>
                    <xdr:row>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6453" r:id="rId8" name="Scroll Bar 8581">
              <controlPr defaultSize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5</xdr:col>
                    <xdr:colOff>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6455" r:id="rId9" name="Option Button 05">
              <controlPr defaultSize="0" autoFill="0" autoLine="0" autoPict="0">
                <anchor moveWithCells="1">
                  <from>
                    <xdr:col>9</xdr:col>
                    <xdr:colOff>387350</xdr:colOff>
                    <xdr:row>4</xdr:row>
                    <xdr:rowOff>469900</xdr:rowOff>
                  </from>
                  <to>
                    <xdr:col>9</xdr:col>
                    <xdr:colOff>704850</xdr:colOff>
                    <xdr:row>6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1030A9CE-1975-4C08-B8BC-E6670F2F97B8}">
            <xm:f>Calculation!$D$7=2</xm:f>
            <x14:dxf>
              <fill>
                <patternFill>
                  <bgColor theme="0" tint="-4.9989318521683403E-2"/>
                </patternFill>
              </fill>
            </x14:dxf>
          </x14:cfRule>
          <xm:sqref>G4:G17</xm:sqref>
        </x14:conditionalFormatting>
        <x14:conditionalFormatting xmlns:xm="http://schemas.microsoft.com/office/excel/2006/main">
          <x14:cfRule type="expression" priority="4" id="{FC82EE93-9554-49A2-A0A1-72D48B8B1B79}">
            <xm:f>Calculation!$D$7=3</xm:f>
            <x14:dxf>
              <fill>
                <patternFill>
                  <bgColor theme="0" tint="-4.9989318521683403E-2"/>
                </patternFill>
              </fill>
            </x14:dxf>
          </x14:cfRule>
          <xm:sqref>H4:H17</xm:sqref>
        </x14:conditionalFormatting>
        <x14:conditionalFormatting xmlns:xm="http://schemas.microsoft.com/office/excel/2006/main">
          <x14:cfRule type="expression" priority="3" id="{20792638-3028-474C-9D50-92C6DFF0B729}">
            <xm:f>Calculation!$D$7=4</xm:f>
            <x14:dxf>
              <fill>
                <patternFill>
                  <bgColor theme="0" tint="-4.9989318521683403E-2"/>
                </patternFill>
              </fill>
            </x14:dxf>
          </x14:cfRule>
          <xm:sqref>I4:I17</xm:sqref>
        </x14:conditionalFormatting>
        <x14:conditionalFormatting xmlns:xm="http://schemas.microsoft.com/office/excel/2006/main">
          <x14:cfRule type="expression" priority="2" id="{E890F474-2B12-4212-BA4E-AC04E4A6CABF}">
            <xm:f>Calculation!$D$7=5</xm:f>
            <x14:dxf>
              <fill>
                <patternFill>
                  <bgColor theme="0" tint="-4.9989318521683403E-2"/>
                </patternFill>
              </fill>
            </x14:dxf>
          </x14:cfRule>
          <xm:sqref>J4:J17</xm:sqref>
        </x14:conditionalFormatting>
        <x14:conditionalFormatting xmlns:xm="http://schemas.microsoft.com/office/excel/2006/main">
          <x14:cfRule type="expression" priority="1" stopIfTrue="1" id="{A311BED1-E045-4C24-BEF1-253ADA9EC8E7}">
            <xm:f>Calculation!$D$7=1</xm:f>
            <x14:dxf>
              <fill>
                <patternFill>
                  <bgColor theme="0" tint="-4.9989318521683403E-2"/>
                </patternFill>
              </fill>
            </x14:dxf>
          </x14:cfRule>
          <xm:sqref>F4:F17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2">
    <pageSetUpPr fitToPage="1"/>
  </sheetPr>
  <dimension ref="B1:H113"/>
  <sheetViews>
    <sheetView showGridLines="0" zoomScale="90" zoomScaleNormal="90" workbookViewId="0">
      <selection activeCell="C43" sqref="C43"/>
    </sheetView>
  </sheetViews>
  <sheetFormatPr defaultColWidth="10.7265625" defaultRowHeight="12.75" customHeight="1"/>
  <cols>
    <col min="1" max="1" width="3.453125" style="1" customWidth="1"/>
    <col min="2" max="2" width="6.08984375" style="1" customWidth="1"/>
    <col min="3" max="3" width="21.7265625" style="1" bestFit="1" customWidth="1"/>
    <col min="4" max="6" width="9.6328125" style="1" customWidth="1"/>
    <col min="7" max="7" width="18" style="1" bestFit="1" customWidth="1"/>
    <col min="8" max="8" width="9.453125" style="1" customWidth="1"/>
    <col min="9" max="16384" width="10.7265625" style="1"/>
  </cols>
  <sheetData>
    <row r="1" spans="2:8" s="3" customFormat="1" ht="20" customHeight="1"/>
    <row r="2" spans="2:8" ht="26">
      <c r="B2" s="7" t="s">
        <v>33</v>
      </c>
      <c r="C2" s="7" t="s">
        <v>26</v>
      </c>
      <c r="D2" s="7" t="s">
        <v>37</v>
      </c>
      <c r="E2" s="7" t="s">
        <v>38</v>
      </c>
      <c r="F2" s="7" t="s">
        <v>39</v>
      </c>
      <c r="G2" s="7" t="s">
        <v>25</v>
      </c>
      <c r="H2" s="7" t="s">
        <v>40</v>
      </c>
    </row>
    <row r="3" spans="2:8" ht="16.5" customHeight="1">
      <c r="B3" s="4">
        <v>1</v>
      </c>
      <c r="C3" s="4" t="s">
        <v>0</v>
      </c>
      <c r="D3" s="8">
        <v>1300</v>
      </c>
      <c r="E3" s="9">
        <v>5</v>
      </c>
      <c r="F3" s="8">
        <f>E3*D3</f>
        <v>6500</v>
      </c>
      <c r="G3" s="10">
        <f>E3/SUM($E$3:$E$27)</f>
        <v>1.9762845849802372E-2</v>
      </c>
      <c r="H3" s="10">
        <v>8.5000000000000006E-2</v>
      </c>
    </row>
    <row r="4" spans="2:8" ht="12.75" customHeight="1">
      <c r="B4" s="4">
        <v>2</v>
      </c>
      <c r="C4" s="4" t="s">
        <v>1</v>
      </c>
      <c r="D4" s="8">
        <v>1450</v>
      </c>
      <c r="E4" s="9">
        <v>7</v>
      </c>
      <c r="F4" s="8">
        <f t="shared" ref="F4:F27" si="0">E4*D4</f>
        <v>10150</v>
      </c>
      <c r="G4" s="10">
        <f t="shared" ref="G4:G27" si="1">E4/SUM($E$3:$E$27)</f>
        <v>2.766798418972332E-2</v>
      </c>
      <c r="H4" s="10">
        <v>0.09</v>
      </c>
    </row>
    <row r="5" spans="2:8" ht="12.75" customHeight="1">
      <c r="B5" s="4">
        <v>3</v>
      </c>
      <c r="C5" s="4" t="s">
        <v>3</v>
      </c>
      <c r="D5" s="8">
        <v>2000</v>
      </c>
      <c r="E5" s="9">
        <v>16</v>
      </c>
      <c r="F5" s="8">
        <f t="shared" si="0"/>
        <v>32000</v>
      </c>
      <c r="G5" s="10">
        <f t="shared" si="1"/>
        <v>6.3241106719367585E-2</v>
      </c>
      <c r="H5" s="10">
        <v>9.9000000000000005E-2</v>
      </c>
    </row>
    <row r="6" spans="2:8" ht="12.75" customHeight="1">
      <c r="B6" s="4">
        <v>4</v>
      </c>
      <c r="C6" s="4" t="s">
        <v>2</v>
      </c>
      <c r="D6" s="8">
        <v>2700</v>
      </c>
      <c r="E6" s="9">
        <v>31</v>
      </c>
      <c r="F6" s="8">
        <f t="shared" si="0"/>
        <v>83700</v>
      </c>
      <c r="G6" s="10">
        <f t="shared" si="1"/>
        <v>0.1225296442687747</v>
      </c>
      <c r="H6" s="10">
        <v>0.115</v>
      </c>
    </row>
    <row r="7" spans="2:8" ht="12.75" customHeight="1">
      <c r="B7" s="4">
        <v>5</v>
      </c>
      <c r="C7" s="4" t="s">
        <v>4</v>
      </c>
      <c r="D7" s="8">
        <v>3900</v>
      </c>
      <c r="E7" s="9">
        <v>2</v>
      </c>
      <c r="F7" s="8">
        <f t="shared" si="0"/>
        <v>7800</v>
      </c>
      <c r="G7" s="10">
        <f t="shared" si="1"/>
        <v>7.9051383399209481E-3</v>
      </c>
      <c r="H7" s="10">
        <v>0.12</v>
      </c>
    </row>
    <row r="8" spans="2:8" ht="12.75" customHeight="1">
      <c r="B8" s="4">
        <v>6</v>
      </c>
      <c r="C8" s="4" t="s">
        <v>9</v>
      </c>
      <c r="D8" s="8">
        <v>2500</v>
      </c>
      <c r="E8" s="9">
        <v>3</v>
      </c>
      <c r="F8" s="8">
        <f t="shared" si="0"/>
        <v>7500</v>
      </c>
      <c r="G8" s="10">
        <f t="shared" si="1"/>
        <v>1.1857707509881422E-2</v>
      </c>
      <c r="H8" s="10">
        <v>6.1499999999999999E-2</v>
      </c>
    </row>
    <row r="9" spans="2:8" ht="12.75" customHeight="1">
      <c r="B9" s="4">
        <v>7</v>
      </c>
      <c r="C9" s="4" t="s">
        <v>7</v>
      </c>
      <c r="D9" s="8">
        <v>2200</v>
      </c>
      <c r="E9" s="9">
        <v>6</v>
      </c>
      <c r="F9" s="8">
        <f t="shared" si="0"/>
        <v>13200</v>
      </c>
      <c r="G9" s="10">
        <f t="shared" si="1"/>
        <v>2.3715415019762844E-2</v>
      </c>
      <c r="H9" s="10">
        <v>8.2500000000000004E-2</v>
      </c>
    </row>
    <row r="10" spans="2:8" ht="12.75" customHeight="1">
      <c r="B10" s="4">
        <v>8</v>
      </c>
      <c r="C10" s="4" t="s">
        <v>8</v>
      </c>
      <c r="D10" s="8">
        <v>2900</v>
      </c>
      <c r="E10" s="9">
        <v>4</v>
      </c>
      <c r="F10" s="8">
        <f t="shared" si="0"/>
        <v>11600</v>
      </c>
      <c r="G10" s="10">
        <f t="shared" si="1"/>
        <v>1.5810276679841896E-2</v>
      </c>
      <c r="H10" s="10">
        <v>9.9000000000000005E-2</v>
      </c>
    </row>
    <row r="11" spans="2:8" ht="12.75" customHeight="1">
      <c r="B11" s="4">
        <v>9</v>
      </c>
      <c r="C11" s="4" t="s">
        <v>5</v>
      </c>
      <c r="D11" s="8">
        <v>1490</v>
      </c>
      <c r="E11" s="9">
        <v>24</v>
      </c>
      <c r="F11" s="8">
        <f t="shared" si="0"/>
        <v>35760</v>
      </c>
      <c r="G11" s="10">
        <f t="shared" si="1"/>
        <v>9.4861660079051377E-2</v>
      </c>
      <c r="H11" s="10">
        <v>7.85E-2</v>
      </c>
    </row>
    <row r="12" spans="2:8" ht="12.75" customHeight="1">
      <c r="B12" s="4">
        <v>10</v>
      </c>
      <c r="C12" s="4" t="s">
        <v>6</v>
      </c>
      <c r="D12" s="8">
        <v>2100</v>
      </c>
      <c r="E12" s="9">
        <v>10</v>
      </c>
      <c r="F12" s="8">
        <f t="shared" si="0"/>
        <v>21000</v>
      </c>
      <c r="G12" s="10">
        <f t="shared" si="1"/>
        <v>3.9525691699604744E-2</v>
      </c>
      <c r="H12" s="10">
        <v>0.1055</v>
      </c>
    </row>
    <row r="13" spans="2:8" ht="12.75" customHeight="1">
      <c r="B13" s="4">
        <v>11</v>
      </c>
      <c r="C13" s="4" t="s">
        <v>12</v>
      </c>
      <c r="D13" s="8">
        <v>1100</v>
      </c>
      <c r="E13" s="9">
        <v>15</v>
      </c>
      <c r="F13" s="8">
        <f t="shared" si="0"/>
        <v>16500</v>
      </c>
      <c r="G13" s="10">
        <f t="shared" si="1"/>
        <v>5.9288537549407112E-2</v>
      </c>
      <c r="H13" s="10">
        <v>6.2E-2</v>
      </c>
    </row>
    <row r="14" spans="2:8" ht="12.75" customHeight="1">
      <c r="B14" s="4">
        <v>12</v>
      </c>
      <c r="C14" s="4" t="s">
        <v>11</v>
      </c>
      <c r="D14" s="8">
        <v>1550</v>
      </c>
      <c r="E14" s="9">
        <v>13</v>
      </c>
      <c r="F14" s="8">
        <f t="shared" si="0"/>
        <v>20150</v>
      </c>
      <c r="G14" s="10">
        <f t="shared" si="1"/>
        <v>5.1383399209486168E-2</v>
      </c>
      <c r="H14" s="10">
        <v>0.05</v>
      </c>
    </row>
    <row r="15" spans="2:8" ht="12.75" customHeight="1">
      <c r="B15" s="4">
        <v>13</v>
      </c>
      <c r="C15" s="4" t="s">
        <v>14</v>
      </c>
      <c r="D15" s="8">
        <v>800</v>
      </c>
      <c r="E15" s="9">
        <v>7</v>
      </c>
      <c r="F15" s="8">
        <f t="shared" si="0"/>
        <v>5600</v>
      </c>
      <c r="G15" s="10">
        <f t="shared" si="1"/>
        <v>2.766798418972332E-2</v>
      </c>
      <c r="H15" s="10">
        <v>5.2499999999999998E-2</v>
      </c>
    </row>
    <row r="16" spans="2:8" ht="12.75" customHeight="1">
      <c r="B16" s="4">
        <v>14</v>
      </c>
      <c r="C16" s="4" t="s">
        <v>10</v>
      </c>
      <c r="D16" s="8">
        <v>1999</v>
      </c>
      <c r="E16" s="9">
        <v>19</v>
      </c>
      <c r="F16" s="8">
        <f t="shared" si="0"/>
        <v>37981</v>
      </c>
      <c r="G16" s="10">
        <f t="shared" si="1"/>
        <v>7.5098814229249009E-2</v>
      </c>
      <c r="H16" s="10">
        <v>0.06</v>
      </c>
    </row>
    <row r="17" spans="2:8" ht="12.75" customHeight="1">
      <c r="B17" s="4">
        <v>15</v>
      </c>
      <c r="C17" s="4" t="s">
        <v>13</v>
      </c>
      <c r="D17" s="8">
        <v>1299</v>
      </c>
      <c r="E17" s="9">
        <v>3</v>
      </c>
      <c r="F17" s="8">
        <f t="shared" si="0"/>
        <v>3897</v>
      </c>
      <c r="G17" s="10">
        <f t="shared" si="1"/>
        <v>1.1857707509881422E-2</v>
      </c>
      <c r="H17" s="10">
        <v>6.7500000000000004E-2</v>
      </c>
    </row>
    <row r="18" spans="2:8" ht="12.75" customHeight="1">
      <c r="B18" s="4">
        <v>16</v>
      </c>
      <c r="C18" s="4" t="s">
        <v>19</v>
      </c>
      <c r="D18" s="8">
        <v>1000</v>
      </c>
      <c r="E18" s="9">
        <v>8</v>
      </c>
      <c r="F18" s="8">
        <f t="shared" si="0"/>
        <v>8000</v>
      </c>
      <c r="G18" s="10">
        <f t="shared" si="1"/>
        <v>3.1620553359683792E-2</v>
      </c>
      <c r="H18" s="10">
        <v>8.4500000000000006E-2</v>
      </c>
    </row>
    <row r="19" spans="2:8" ht="12.75" customHeight="1">
      <c r="B19" s="4">
        <v>17</v>
      </c>
      <c r="C19" s="4" t="s">
        <v>18</v>
      </c>
      <c r="D19" s="8">
        <v>1200</v>
      </c>
      <c r="E19" s="9">
        <v>11</v>
      </c>
      <c r="F19" s="8">
        <f t="shared" si="0"/>
        <v>13200</v>
      </c>
      <c r="G19" s="10">
        <f t="shared" si="1"/>
        <v>4.3478260869565216E-2</v>
      </c>
      <c r="H19" s="10">
        <v>9.5000000000000001E-2</v>
      </c>
    </row>
    <row r="20" spans="2:8" ht="12.75" customHeight="1">
      <c r="B20" s="4">
        <v>18</v>
      </c>
      <c r="C20" s="4" t="s">
        <v>17</v>
      </c>
      <c r="D20" s="8">
        <v>1500</v>
      </c>
      <c r="E20" s="9">
        <v>9</v>
      </c>
      <c r="F20" s="8">
        <f t="shared" si="0"/>
        <v>13500</v>
      </c>
      <c r="G20" s="10">
        <f t="shared" si="1"/>
        <v>3.5573122529644272E-2</v>
      </c>
      <c r="H20" s="10">
        <v>9.8000000000000004E-2</v>
      </c>
    </row>
    <row r="21" spans="2:8" ht="12.75" customHeight="1">
      <c r="B21" s="4">
        <v>19</v>
      </c>
      <c r="C21" s="4" t="s">
        <v>16</v>
      </c>
      <c r="D21" s="8">
        <v>2200</v>
      </c>
      <c r="E21" s="9">
        <v>3</v>
      </c>
      <c r="F21" s="8">
        <f t="shared" si="0"/>
        <v>6600</v>
      </c>
      <c r="G21" s="10">
        <f t="shared" si="1"/>
        <v>1.1857707509881422E-2</v>
      </c>
      <c r="H21" s="10">
        <v>0.10150000000000001</v>
      </c>
    </row>
    <row r="22" spans="2:8" ht="12.75" customHeight="1">
      <c r="B22" s="4">
        <v>20</v>
      </c>
      <c r="C22" s="4" t="s">
        <v>15</v>
      </c>
      <c r="D22" s="8">
        <v>3000</v>
      </c>
      <c r="E22" s="9">
        <v>1</v>
      </c>
      <c r="F22" s="8">
        <f t="shared" si="0"/>
        <v>3000</v>
      </c>
      <c r="G22" s="10">
        <f t="shared" si="1"/>
        <v>3.952569169960474E-3</v>
      </c>
      <c r="H22" s="10">
        <v>0.1045</v>
      </c>
    </row>
    <row r="23" spans="2:8" ht="12.75" customHeight="1">
      <c r="B23" s="4">
        <v>21</v>
      </c>
      <c r="C23" s="4" t="s">
        <v>20</v>
      </c>
      <c r="D23" s="8">
        <v>2499</v>
      </c>
      <c r="E23" s="9">
        <v>3</v>
      </c>
      <c r="F23" s="8">
        <f t="shared" si="0"/>
        <v>7497</v>
      </c>
      <c r="G23" s="10">
        <f t="shared" si="1"/>
        <v>1.1857707509881422E-2</v>
      </c>
      <c r="H23" s="10">
        <v>7.0000000000000007E-2</v>
      </c>
    </row>
    <row r="24" spans="2:8" ht="12.75" customHeight="1">
      <c r="B24" s="4">
        <v>22</v>
      </c>
      <c r="C24" s="4" t="s">
        <v>21</v>
      </c>
      <c r="D24" s="8">
        <v>2150</v>
      </c>
      <c r="E24" s="9">
        <v>9</v>
      </c>
      <c r="F24" s="8">
        <f t="shared" si="0"/>
        <v>19350</v>
      </c>
      <c r="G24" s="10">
        <f t="shared" si="1"/>
        <v>3.5573122529644272E-2</v>
      </c>
      <c r="H24" s="10">
        <v>6.6000000000000003E-2</v>
      </c>
    </row>
    <row r="25" spans="2:8" ht="12.75" customHeight="1">
      <c r="B25" s="4">
        <v>23</v>
      </c>
      <c r="C25" s="4" t="s">
        <v>22</v>
      </c>
      <c r="D25" s="8">
        <v>1700</v>
      </c>
      <c r="E25" s="9">
        <v>18</v>
      </c>
      <c r="F25" s="8">
        <f t="shared" si="0"/>
        <v>30600</v>
      </c>
      <c r="G25" s="10">
        <f t="shared" si="1"/>
        <v>7.1146245059288543E-2</v>
      </c>
      <c r="H25" s="10">
        <v>6.5000000000000002E-2</v>
      </c>
    </row>
    <row r="26" spans="2:8" ht="12.75" customHeight="1">
      <c r="B26" s="4">
        <v>24</v>
      </c>
      <c r="C26" s="4" t="s">
        <v>23</v>
      </c>
      <c r="D26" s="8">
        <v>1250</v>
      </c>
      <c r="E26" s="9">
        <v>12</v>
      </c>
      <c r="F26" s="8">
        <f t="shared" si="0"/>
        <v>15000</v>
      </c>
      <c r="G26" s="10">
        <f t="shared" si="1"/>
        <v>4.7430830039525688E-2</v>
      </c>
      <c r="H26" s="10">
        <v>6.0999999999999999E-2</v>
      </c>
    </row>
    <row r="27" spans="2:8" ht="12.75" customHeight="1">
      <c r="B27" s="4">
        <v>25</v>
      </c>
      <c r="C27" s="4" t="s">
        <v>24</v>
      </c>
      <c r="D27" s="8">
        <v>900</v>
      </c>
      <c r="E27" s="9">
        <v>14</v>
      </c>
      <c r="F27" s="8">
        <f t="shared" si="0"/>
        <v>12600</v>
      </c>
      <c r="G27" s="10">
        <f t="shared" si="1"/>
        <v>5.533596837944664E-2</v>
      </c>
      <c r="H27" s="10">
        <v>5.8999999999999997E-2</v>
      </c>
    </row>
    <row r="112" spans="8:8" ht="12.75" customHeight="1">
      <c r="H112" s="1" t="s">
        <v>31</v>
      </c>
    </row>
    <row r="113" spans="7:7" ht="12.75" customHeight="1">
      <c r="G113" s="1" t="s">
        <v>32</v>
      </c>
    </row>
  </sheetData>
  <sheetProtection autoFilter="0"/>
  <phoneticPr fontId="2" type="noConversion"/>
  <pageMargins left="0.27559055118110237" right="0.27559055118110237" top="0.39370078740157483" bottom="0.59055118110236227" header="0.19685039370078741" footer="0.19685039370078741"/>
  <pageSetup paperSize="9" scale="95" fitToHeight="10" orientation="portrait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3">
    <pageSetUpPr fitToPage="1"/>
  </sheetPr>
  <dimension ref="B1:N34"/>
  <sheetViews>
    <sheetView showGridLines="0" zoomScaleNormal="100" workbookViewId="0">
      <pane ySplit="9" topLeftCell="A10" activePane="bottomLeft" state="frozen"/>
      <selection pane="bottomLeft" activeCell="E42" sqref="E42"/>
    </sheetView>
  </sheetViews>
  <sheetFormatPr defaultColWidth="10.7265625" defaultRowHeight="12.75" customHeight="1"/>
  <cols>
    <col min="1" max="1" width="3.6328125" style="1" customWidth="1"/>
    <col min="2" max="2" width="8.81640625" style="1" customWidth="1"/>
    <col min="3" max="3" width="21.7265625" style="1" bestFit="1" customWidth="1"/>
    <col min="4" max="6" width="20.54296875" style="1" customWidth="1"/>
    <col min="7" max="8" width="10.7265625" style="1"/>
    <col min="9" max="13" width="20.7265625" style="1" customWidth="1"/>
    <col min="14" max="14" width="20.54296875" style="1" customWidth="1"/>
    <col min="15" max="16384" width="10.7265625" style="1"/>
  </cols>
  <sheetData>
    <row r="1" spans="2:14" ht="4.5" customHeight="1"/>
    <row r="2" spans="2:14" ht="4.5" customHeight="1"/>
    <row r="3" spans="2:14" ht="4.5" customHeight="1"/>
    <row r="4" spans="2:14" ht="4.5" customHeight="1"/>
    <row r="5" spans="2:14" ht="12.5" customHeight="1">
      <c r="C5" s="2" t="s">
        <v>36</v>
      </c>
      <c r="D5" s="11">
        <v>1</v>
      </c>
    </row>
    <row r="6" spans="2:14" ht="12.5" customHeight="1">
      <c r="C6" s="2" t="s">
        <v>35</v>
      </c>
      <c r="D6" s="16">
        <f ca="1">$B$34-COUNTA(Dashboard!$D$8:$D$17)+1</f>
        <v>16</v>
      </c>
    </row>
    <row r="7" spans="2:14" ht="12.5" customHeight="1">
      <c r="C7" s="2" t="s">
        <v>34</v>
      </c>
      <c r="D7" s="11">
        <v>1</v>
      </c>
    </row>
    <row r="9" spans="2:14" ht="12.75" customHeight="1">
      <c r="D9" s="33" t="s">
        <v>27</v>
      </c>
      <c r="E9" s="33" t="s">
        <v>28</v>
      </c>
      <c r="F9" s="33" t="s">
        <v>29</v>
      </c>
      <c r="G9" s="33" t="s">
        <v>30</v>
      </c>
      <c r="J9" s="33" t="s">
        <v>37</v>
      </c>
      <c r="K9" s="33" t="s">
        <v>38</v>
      </c>
      <c r="L9" s="33" t="s">
        <v>39</v>
      </c>
      <c r="M9" s="33" t="s">
        <v>25</v>
      </c>
      <c r="N9" s="33" t="s">
        <v>40</v>
      </c>
    </row>
    <row r="10" spans="2:14" ht="12.75" customHeight="1">
      <c r="B10" s="4">
        <f>Data!B3</f>
        <v>1</v>
      </c>
      <c r="C10" s="4" t="str">
        <f>Data!C3</f>
        <v>Apple Iphone 4S</v>
      </c>
      <c r="D10" s="15">
        <f ca="1">OFFSET(Data!$C3,0,KryteriaSortowania)</f>
        <v>1300</v>
      </c>
      <c r="E10" s="5">
        <f ca="1">D10+$B10/1000000000</f>
        <v>1300.000000001</v>
      </c>
      <c r="F10" s="5">
        <f ca="1">LARGE($E$10:$E$34,$B10)</f>
        <v>3900.0000000049999</v>
      </c>
      <c r="G10" s="5">
        <f ca="1">MATCH(F10,$E$10:$E$34,0)</f>
        <v>5</v>
      </c>
      <c r="I10" s="4" t="str">
        <f ca="1">OFFSET(Data!$C$2,Calculation!$G10,0)</f>
        <v>Apple Iphone 6</v>
      </c>
      <c r="J10" s="5">
        <f ca="1">OFFSET(Data!D$2,Calculation!$G10,0)</f>
        <v>3900</v>
      </c>
      <c r="K10" s="4">
        <f ca="1">OFFSET(Data!E$2,Calculation!$G10,0)</f>
        <v>2</v>
      </c>
      <c r="L10" s="5">
        <f ca="1">OFFSET(Data!F$2,Calculation!$G10,0)</f>
        <v>7800</v>
      </c>
      <c r="M10" s="6">
        <f ca="1">OFFSET(Data!G$2,Calculation!$G10,0)</f>
        <v>7.9051383399209481E-3</v>
      </c>
      <c r="N10" s="6">
        <f ca="1">OFFSET(Data!H$2,Calculation!$G10,0)</f>
        <v>0.12</v>
      </c>
    </row>
    <row r="11" spans="2:14" ht="12.75" customHeight="1">
      <c r="B11" s="4">
        <f>Data!B4</f>
        <v>2</v>
      </c>
      <c r="C11" s="4" t="str">
        <f>Data!C4</f>
        <v>Apple Iphone 5</v>
      </c>
      <c r="D11" s="15">
        <f ca="1">OFFSET(Data!$C4,0,KryteriaSortowania)</f>
        <v>1450</v>
      </c>
      <c r="E11" s="5">
        <f t="shared" ref="E11:E34" ca="1" si="0">D11+$B11/1000000000</f>
        <v>1450.000000002</v>
      </c>
      <c r="F11" s="5">
        <f t="shared" ref="F11:F34" ca="1" si="1">LARGE($E$10:$E$34,$B11)</f>
        <v>3000.0000000199998</v>
      </c>
      <c r="G11" s="5">
        <f t="shared" ref="G11:G34" ca="1" si="2">MATCH(F11,$E$10:$E$34,0)</f>
        <v>20</v>
      </c>
      <c r="I11" s="4" t="str">
        <f ca="1">OFFSET(Data!$C$2,Calculation!$G11,0)</f>
        <v>Sony Xperia Z3</v>
      </c>
      <c r="J11" s="5">
        <f ca="1">OFFSET(Data!D$2,Calculation!$G11,0)</f>
        <v>3000</v>
      </c>
      <c r="K11" s="4">
        <f ca="1">OFFSET(Data!E$2,Calculation!$G11,0)</f>
        <v>1</v>
      </c>
      <c r="L11" s="5">
        <f ca="1">OFFSET(Data!F$2,Calculation!$G11,0)</f>
        <v>3000</v>
      </c>
      <c r="M11" s="6">
        <f ca="1">OFFSET(Data!G$2,Calculation!$G11,0)</f>
        <v>3.952569169960474E-3</v>
      </c>
      <c r="N11" s="6">
        <f ca="1">OFFSET(Data!H$2,Calculation!$G11,0)</f>
        <v>0.1045</v>
      </c>
    </row>
    <row r="12" spans="2:14" ht="12.75" customHeight="1">
      <c r="B12" s="4">
        <f>Data!B5</f>
        <v>3</v>
      </c>
      <c r="C12" s="4" t="str">
        <f>Data!C5</f>
        <v>Apple Iphone 5C</v>
      </c>
      <c r="D12" s="15">
        <f ca="1">OFFSET(Data!$C5,0,KryteriaSortowania)</f>
        <v>2000</v>
      </c>
      <c r="E12" s="5">
        <f t="shared" ca="1" si="0"/>
        <v>2000.000000003</v>
      </c>
      <c r="F12" s="5">
        <f t="shared" ca="1" si="1"/>
        <v>2900.0000000079999</v>
      </c>
      <c r="G12" s="5">
        <f t="shared" ca="1" si="2"/>
        <v>8</v>
      </c>
      <c r="I12" s="4" t="str">
        <f ca="1">OFFSET(Data!$C$2,Calculation!$G12,0)</f>
        <v>Samsung Galaxy Note 4</v>
      </c>
      <c r="J12" s="5">
        <f ca="1">OFFSET(Data!D$2,Calculation!$G12,0)</f>
        <v>2900</v>
      </c>
      <c r="K12" s="4">
        <f ca="1">OFFSET(Data!E$2,Calculation!$G12,0)</f>
        <v>4</v>
      </c>
      <c r="L12" s="5">
        <f ca="1">OFFSET(Data!F$2,Calculation!$G12,0)</f>
        <v>11600</v>
      </c>
      <c r="M12" s="6">
        <f ca="1">OFFSET(Data!G$2,Calculation!$G12,0)</f>
        <v>1.5810276679841896E-2</v>
      </c>
      <c r="N12" s="6">
        <f ca="1">OFFSET(Data!H$2,Calculation!$G12,0)</f>
        <v>9.9000000000000005E-2</v>
      </c>
    </row>
    <row r="13" spans="2:14" ht="12.75" customHeight="1">
      <c r="B13" s="4">
        <f>Data!B6</f>
        <v>4</v>
      </c>
      <c r="C13" s="4" t="str">
        <f>Data!C6</f>
        <v>Apple Iphone 5S</v>
      </c>
      <c r="D13" s="15">
        <f ca="1">OFFSET(Data!$C6,0,KryteriaSortowania)</f>
        <v>2700</v>
      </c>
      <c r="E13" s="5">
        <f t="shared" ca="1" si="0"/>
        <v>2700.000000004</v>
      </c>
      <c r="F13" s="5">
        <f t="shared" ca="1" si="1"/>
        <v>2700.000000004</v>
      </c>
      <c r="G13" s="5">
        <f t="shared" ca="1" si="2"/>
        <v>4</v>
      </c>
      <c r="I13" s="4" t="str">
        <f ca="1">OFFSET(Data!$C$2,Calculation!$G13,0)</f>
        <v>Apple Iphone 5S</v>
      </c>
      <c r="J13" s="5">
        <f ca="1">OFFSET(Data!D$2,Calculation!$G13,0)</f>
        <v>2700</v>
      </c>
      <c r="K13" s="4">
        <f ca="1">OFFSET(Data!E$2,Calculation!$G13,0)</f>
        <v>31</v>
      </c>
      <c r="L13" s="5">
        <f ca="1">OFFSET(Data!F$2,Calculation!$G13,0)</f>
        <v>83700</v>
      </c>
      <c r="M13" s="6">
        <f ca="1">OFFSET(Data!G$2,Calculation!$G13,0)</f>
        <v>0.1225296442687747</v>
      </c>
      <c r="N13" s="6">
        <f ca="1">OFFSET(Data!H$2,Calculation!$G13,0)</f>
        <v>0.115</v>
      </c>
    </row>
    <row r="14" spans="2:14" ht="12.75" customHeight="1">
      <c r="B14" s="4">
        <f>Data!B7</f>
        <v>5</v>
      </c>
      <c r="C14" s="4" t="str">
        <f>Data!C7</f>
        <v>Apple Iphone 6</v>
      </c>
      <c r="D14" s="15">
        <f ca="1">OFFSET(Data!$C7,0,KryteriaSortowania)</f>
        <v>3900</v>
      </c>
      <c r="E14" s="5">
        <f t="shared" ca="1" si="0"/>
        <v>3900.0000000049999</v>
      </c>
      <c r="F14" s="5">
        <f t="shared" ca="1" si="1"/>
        <v>2500.0000000059999</v>
      </c>
      <c r="G14" s="5">
        <f t="shared" ca="1" si="2"/>
        <v>6</v>
      </c>
      <c r="I14" s="4" t="str">
        <f ca="1">OFFSET(Data!$C$2,Calculation!$G14,0)</f>
        <v>Samsung Galaxy Alpha</v>
      </c>
      <c r="J14" s="5">
        <f ca="1">OFFSET(Data!D$2,Calculation!$G14,0)</f>
        <v>2500</v>
      </c>
      <c r="K14" s="4">
        <f ca="1">OFFSET(Data!E$2,Calculation!$G14,0)</f>
        <v>3</v>
      </c>
      <c r="L14" s="5">
        <f ca="1">OFFSET(Data!F$2,Calculation!$G14,0)</f>
        <v>7500</v>
      </c>
      <c r="M14" s="6">
        <f ca="1">OFFSET(Data!G$2,Calculation!$G14,0)</f>
        <v>1.1857707509881422E-2</v>
      </c>
      <c r="N14" s="6">
        <f ca="1">OFFSET(Data!H$2,Calculation!$G14,0)</f>
        <v>6.1499999999999999E-2</v>
      </c>
    </row>
    <row r="15" spans="2:14" ht="12.75" customHeight="1">
      <c r="B15" s="4">
        <f>Data!B8</f>
        <v>6</v>
      </c>
      <c r="C15" s="4" t="str">
        <f>Data!C8</f>
        <v>Samsung Galaxy Alpha</v>
      </c>
      <c r="D15" s="15">
        <f ca="1">OFFSET(Data!$C8,0,KryteriaSortowania)</f>
        <v>2500</v>
      </c>
      <c r="E15" s="5">
        <f t="shared" ca="1" si="0"/>
        <v>2500.0000000059999</v>
      </c>
      <c r="F15" s="5">
        <f t="shared" ca="1" si="1"/>
        <v>2499.0000000209998</v>
      </c>
      <c r="G15" s="5">
        <f t="shared" ca="1" si="2"/>
        <v>21</v>
      </c>
      <c r="I15" s="4" t="str">
        <f ca="1">OFFSET(Data!$C$2,Calculation!$G15,0)</f>
        <v>HTC One M8</v>
      </c>
      <c r="J15" s="5">
        <f ca="1">OFFSET(Data!D$2,Calculation!$G15,0)</f>
        <v>2499</v>
      </c>
      <c r="K15" s="4">
        <f ca="1">OFFSET(Data!E$2,Calculation!$G15,0)</f>
        <v>3</v>
      </c>
      <c r="L15" s="5">
        <f ca="1">OFFSET(Data!F$2,Calculation!$G15,0)</f>
        <v>7497</v>
      </c>
      <c r="M15" s="6">
        <f ca="1">OFFSET(Data!G$2,Calculation!$G15,0)</f>
        <v>1.1857707509881422E-2</v>
      </c>
      <c r="N15" s="6">
        <f ca="1">OFFSET(Data!H$2,Calculation!$G15,0)</f>
        <v>7.0000000000000007E-2</v>
      </c>
    </row>
    <row r="16" spans="2:14" ht="12.75" customHeight="1">
      <c r="B16" s="4">
        <f>Data!B9</f>
        <v>7</v>
      </c>
      <c r="C16" s="4" t="str">
        <f>Data!C9</f>
        <v>Samsung Galaxy Note 3</v>
      </c>
      <c r="D16" s="15">
        <f ca="1">OFFSET(Data!$C9,0,KryteriaSortowania)</f>
        <v>2200</v>
      </c>
      <c r="E16" s="5">
        <f t="shared" ca="1" si="0"/>
        <v>2200.0000000069999</v>
      </c>
      <c r="F16" s="5">
        <f t="shared" ca="1" si="1"/>
        <v>2200.0000000189998</v>
      </c>
      <c r="G16" s="5">
        <f t="shared" ca="1" si="2"/>
        <v>19</v>
      </c>
      <c r="I16" s="4" t="str">
        <f ca="1">OFFSET(Data!$C$2,Calculation!$G16,0)</f>
        <v>Sony Xperia Z2</v>
      </c>
      <c r="J16" s="5">
        <f ca="1">OFFSET(Data!D$2,Calculation!$G16,0)</f>
        <v>2200</v>
      </c>
      <c r="K16" s="4">
        <f ca="1">OFFSET(Data!E$2,Calculation!$G16,0)</f>
        <v>3</v>
      </c>
      <c r="L16" s="5">
        <f ca="1">OFFSET(Data!F$2,Calculation!$G16,0)</f>
        <v>6600</v>
      </c>
      <c r="M16" s="6">
        <f ca="1">OFFSET(Data!G$2,Calculation!$G16,0)</f>
        <v>1.1857707509881422E-2</v>
      </c>
      <c r="N16" s="6">
        <f ca="1">OFFSET(Data!H$2,Calculation!$G16,0)</f>
        <v>0.10150000000000001</v>
      </c>
    </row>
    <row r="17" spans="2:14" ht="12.75" customHeight="1">
      <c r="B17" s="4">
        <f>Data!B10</f>
        <v>8</v>
      </c>
      <c r="C17" s="4" t="str">
        <f>Data!C10</f>
        <v>Samsung Galaxy Note 4</v>
      </c>
      <c r="D17" s="15">
        <f ca="1">OFFSET(Data!$C10,0,KryteriaSortowania)</f>
        <v>2900</v>
      </c>
      <c r="E17" s="5">
        <f t="shared" ca="1" si="0"/>
        <v>2900.0000000079999</v>
      </c>
      <c r="F17" s="5">
        <f t="shared" ca="1" si="1"/>
        <v>2200.0000000069999</v>
      </c>
      <c r="G17" s="5">
        <f t="shared" ca="1" si="2"/>
        <v>7</v>
      </c>
      <c r="I17" s="4" t="str">
        <f ca="1">OFFSET(Data!$C$2,Calculation!$G17,0)</f>
        <v>Samsung Galaxy Note 3</v>
      </c>
      <c r="J17" s="5">
        <f ca="1">OFFSET(Data!D$2,Calculation!$G17,0)</f>
        <v>2200</v>
      </c>
      <c r="K17" s="4">
        <f ca="1">OFFSET(Data!E$2,Calculation!$G17,0)</f>
        <v>6</v>
      </c>
      <c r="L17" s="5">
        <f ca="1">OFFSET(Data!F$2,Calculation!$G17,0)</f>
        <v>13200</v>
      </c>
      <c r="M17" s="6">
        <f ca="1">OFFSET(Data!G$2,Calculation!$G17,0)</f>
        <v>2.3715415019762844E-2</v>
      </c>
      <c r="N17" s="6">
        <f ca="1">OFFSET(Data!H$2,Calculation!$G17,0)</f>
        <v>8.2500000000000004E-2</v>
      </c>
    </row>
    <row r="18" spans="2:14" ht="12.75" customHeight="1">
      <c r="B18" s="4">
        <f>Data!B11</f>
        <v>9</v>
      </c>
      <c r="C18" s="4" t="str">
        <f>Data!C11</f>
        <v>Samsung Galaxy S4</v>
      </c>
      <c r="D18" s="15">
        <f ca="1">OFFSET(Data!$C11,0,KryteriaSortowania)</f>
        <v>1490</v>
      </c>
      <c r="E18" s="5">
        <f t="shared" ca="1" si="0"/>
        <v>1490.0000000089999</v>
      </c>
      <c r="F18" s="5">
        <f t="shared" ca="1" si="1"/>
        <v>2150.0000000220002</v>
      </c>
      <c r="G18" s="5">
        <f t="shared" ca="1" si="2"/>
        <v>22</v>
      </c>
      <c r="I18" s="4" t="str">
        <f ca="1">OFFSET(Data!$C$2,Calculation!$G18,0)</f>
        <v>HTC One Max</v>
      </c>
      <c r="J18" s="5">
        <f ca="1">OFFSET(Data!D$2,Calculation!$G18,0)</f>
        <v>2150</v>
      </c>
      <c r="K18" s="4">
        <f ca="1">OFFSET(Data!E$2,Calculation!$G18,0)</f>
        <v>9</v>
      </c>
      <c r="L18" s="5">
        <f ca="1">OFFSET(Data!F$2,Calculation!$G18,0)</f>
        <v>19350</v>
      </c>
      <c r="M18" s="6">
        <f ca="1">OFFSET(Data!G$2,Calculation!$G18,0)</f>
        <v>3.5573122529644272E-2</v>
      </c>
      <c r="N18" s="6">
        <f ca="1">OFFSET(Data!H$2,Calculation!$G18,0)</f>
        <v>6.6000000000000003E-2</v>
      </c>
    </row>
    <row r="19" spans="2:14" ht="12.75" customHeight="1">
      <c r="B19" s="4">
        <f>Data!B12</f>
        <v>10</v>
      </c>
      <c r="C19" s="4" t="str">
        <f>Data!C12</f>
        <v>Samsung Galaxy S5</v>
      </c>
      <c r="D19" s="15">
        <f ca="1">OFFSET(Data!$C12,0,KryteriaSortowania)</f>
        <v>2100</v>
      </c>
      <c r="E19" s="5">
        <f t="shared" ca="1" si="0"/>
        <v>2100.0000000099999</v>
      </c>
      <c r="F19" s="5">
        <f t="shared" ca="1" si="1"/>
        <v>2100.0000000099999</v>
      </c>
      <c r="G19" s="5">
        <f t="shared" ca="1" si="2"/>
        <v>10</v>
      </c>
      <c r="I19" s="4" t="str">
        <f ca="1">OFFSET(Data!$C$2,Calculation!$G19,0)</f>
        <v>Samsung Galaxy S5</v>
      </c>
      <c r="J19" s="5">
        <f ca="1">OFFSET(Data!D$2,Calculation!$G19,0)</f>
        <v>2100</v>
      </c>
      <c r="K19" s="4">
        <f ca="1">OFFSET(Data!E$2,Calculation!$G19,0)</f>
        <v>10</v>
      </c>
      <c r="L19" s="5">
        <f ca="1">OFFSET(Data!F$2,Calculation!$G19,0)</f>
        <v>21000</v>
      </c>
      <c r="M19" s="6">
        <f ca="1">OFFSET(Data!G$2,Calculation!$G19,0)</f>
        <v>3.9525691699604744E-2</v>
      </c>
      <c r="N19" s="6">
        <f ca="1">OFFSET(Data!H$2,Calculation!$G19,0)</f>
        <v>0.1055</v>
      </c>
    </row>
    <row r="20" spans="2:14" ht="12.75" customHeight="1">
      <c r="B20" s="4">
        <f>Data!B13</f>
        <v>11</v>
      </c>
      <c r="C20" s="4" t="str">
        <f>Data!C13</f>
        <v>LG Google Nexus</v>
      </c>
      <c r="D20" s="15">
        <f ca="1">OFFSET(Data!$C13,0,KryteriaSortowania)</f>
        <v>1100</v>
      </c>
      <c r="E20" s="5">
        <f t="shared" ca="1" si="0"/>
        <v>1100.0000000110001</v>
      </c>
      <c r="F20" s="5">
        <f t="shared" ca="1" si="1"/>
        <v>2000.000000003</v>
      </c>
      <c r="G20" s="5">
        <f t="shared" ca="1" si="2"/>
        <v>3</v>
      </c>
      <c r="I20" s="4" t="str">
        <f ca="1">OFFSET(Data!$C$2,Calculation!$G20,0)</f>
        <v>Apple Iphone 5C</v>
      </c>
      <c r="J20" s="5">
        <f ca="1">OFFSET(Data!D$2,Calculation!$G20,0)</f>
        <v>2000</v>
      </c>
      <c r="K20" s="4">
        <f ca="1">OFFSET(Data!E$2,Calculation!$G20,0)</f>
        <v>16</v>
      </c>
      <c r="L20" s="5">
        <f ca="1">OFFSET(Data!F$2,Calculation!$G20,0)</f>
        <v>32000</v>
      </c>
      <c r="M20" s="6">
        <f ca="1">OFFSET(Data!G$2,Calculation!$G20,0)</f>
        <v>6.3241106719367585E-2</v>
      </c>
      <c r="N20" s="6">
        <f ca="1">OFFSET(Data!H$2,Calculation!$G20,0)</f>
        <v>9.9000000000000005E-2</v>
      </c>
    </row>
    <row r="21" spans="2:14" ht="12.75" customHeight="1">
      <c r="B21" s="4">
        <f>Data!B14</f>
        <v>12</v>
      </c>
      <c r="C21" s="4" t="str">
        <f>Data!C14</f>
        <v>LG G2</v>
      </c>
      <c r="D21" s="15">
        <f ca="1">OFFSET(Data!$C14,0,KryteriaSortowania)</f>
        <v>1550</v>
      </c>
      <c r="E21" s="5">
        <f t="shared" ca="1" si="0"/>
        <v>1550.0000000120001</v>
      </c>
      <c r="F21" s="5">
        <f t="shared" ca="1" si="1"/>
        <v>1999.0000000140001</v>
      </c>
      <c r="G21" s="5">
        <f t="shared" ca="1" si="2"/>
        <v>14</v>
      </c>
      <c r="I21" s="4" t="str">
        <f ca="1">OFFSET(Data!$C$2,Calculation!$G21,0)</f>
        <v>LG G3</v>
      </c>
      <c r="J21" s="5">
        <f ca="1">OFFSET(Data!D$2,Calculation!$G21,0)</f>
        <v>1999</v>
      </c>
      <c r="K21" s="4">
        <f ca="1">OFFSET(Data!E$2,Calculation!$G21,0)</f>
        <v>19</v>
      </c>
      <c r="L21" s="5">
        <f ca="1">OFFSET(Data!F$2,Calculation!$G21,0)</f>
        <v>37981</v>
      </c>
      <c r="M21" s="6">
        <f ca="1">OFFSET(Data!G$2,Calculation!$G21,0)</f>
        <v>7.5098814229249009E-2</v>
      </c>
      <c r="N21" s="6">
        <f ca="1">OFFSET(Data!H$2,Calculation!$G21,0)</f>
        <v>0.06</v>
      </c>
    </row>
    <row r="22" spans="2:14" ht="12.75" customHeight="1">
      <c r="B22" s="4">
        <f>Data!B15</f>
        <v>13</v>
      </c>
      <c r="C22" s="4" t="str">
        <f>Data!C15</f>
        <v>LG G2 Mini</v>
      </c>
      <c r="D22" s="15">
        <f ca="1">OFFSET(Data!$C15,0,KryteriaSortowania)</f>
        <v>800</v>
      </c>
      <c r="E22" s="5">
        <f t="shared" ca="1" si="0"/>
        <v>800.00000001299998</v>
      </c>
      <c r="F22" s="5">
        <f t="shared" ca="1" si="1"/>
        <v>1700.000000023</v>
      </c>
      <c r="G22" s="5">
        <f t="shared" ca="1" si="2"/>
        <v>23</v>
      </c>
      <c r="I22" s="4" t="str">
        <f ca="1">OFFSET(Data!$C$2,Calculation!$G22,0)</f>
        <v>HTC One</v>
      </c>
      <c r="J22" s="5">
        <f ca="1">OFFSET(Data!D$2,Calculation!$G22,0)</f>
        <v>1700</v>
      </c>
      <c r="K22" s="4">
        <f ca="1">OFFSET(Data!E$2,Calculation!$G22,0)</f>
        <v>18</v>
      </c>
      <c r="L22" s="5">
        <f ca="1">OFFSET(Data!F$2,Calculation!$G22,0)</f>
        <v>30600</v>
      </c>
      <c r="M22" s="6">
        <f ca="1">OFFSET(Data!G$2,Calculation!$G22,0)</f>
        <v>7.1146245059288543E-2</v>
      </c>
      <c r="N22" s="6">
        <f ca="1">OFFSET(Data!H$2,Calculation!$G22,0)</f>
        <v>6.5000000000000002E-2</v>
      </c>
    </row>
    <row r="23" spans="2:14" ht="12.75" customHeight="1">
      <c r="B23" s="4">
        <f>Data!B16</f>
        <v>14</v>
      </c>
      <c r="C23" s="4" t="str">
        <f>Data!C16</f>
        <v>LG G3</v>
      </c>
      <c r="D23" s="15">
        <f ca="1">OFFSET(Data!$C16,0,KryteriaSortowania)</f>
        <v>1999</v>
      </c>
      <c r="E23" s="5">
        <f t="shared" ca="1" si="0"/>
        <v>1999.0000000140001</v>
      </c>
      <c r="F23" s="5">
        <f t="shared" ca="1" si="1"/>
        <v>1550.0000000120001</v>
      </c>
      <c r="G23" s="5">
        <f t="shared" ca="1" si="2"/>
        <v>12</v>
      </c>
      <c r="I23" s="4" t="str">
        <f ca="1">OFFSET(Data!$C$2,Calculation!$G23,0)</f>
        <v>LG G2</v>
      </c>
      <c r="J23" s="5">
        <f ca="1">OFFSET(Data!D$2,Calculation!$G23,0)</f>
        <v>1550</v>
      </c>
      <c r="K23" s="4">
        <f ca="1">OFFSET(Data!E$2,Calculation!$G23,0)</f>
        <v>13</v>
      </c>
      <c r="L23" s="5">
        <f ca="1">OFFSET(Data!F$2,Calculation!$G23,0)</f>
        <v>20150</v>
      </c>
      <c r="M23" s="6">
        <f ca="1">OFFSET(Data!G$2,Calculation!$G23,0)</f>
        <v>5.1383399209486168E-2</v>
      </c>
      <c r="N23" s="6">
        <f ca="1">OFFSET(Data!H$2,Calculation!$G23,0)</f>
        <v>0.05</v>
      </c>
    </row>
    <row r="24" spans="2:14" ht="12.75" customHeight="1">
      <c r="B24" s="4">
        <f>Data!B17</f>
        <v>15</v>
      </c>
      <c r="C24" s="4" t="str">
        <f>Data!C17</f>
        <v>LG G3 S</v>
      </c>
      <c r="D24" s="15">
        <f ca="1">OFFSET(Data!$C17,0,KryteriaSortowania)</f>
        <v>1299</v>
      </c>
      <c r="E24" s="5">
        <f t="shared" ca="1" si="0"/>
        <v>1299.0000000150001</v>
      </c>
      <c r="F24" s="5">
        <f t="shared" ca="1" si="1"/>
        <v>1500.000000018</v>
      </c>
      <c r="G24" s="5">
        <f t="shared" ca="1" si="2"/>
        <v>18</v>
      </c>
      <c r="I24" s="4" t="str">
        <f ca="1">OFFSET(Data!$C$2,Calculation!$G24,0)</f>
        <v>Sony Xperia Z1</v>
      </c>
      <c r="J24" s="5">
        <f ca="1">OFFSET(Data!D$2,Calculation!$G24,0)</f>
        <v>1500</v>
      </c>
      <c r="K24" s="4">
        <f ca="1">OFFSET(Data!E$2,Calculation!$G24,0)</f>
        <v>9</v>
      </c>
      <c r="L24" s="5">
        <f ca="1">OFFSET(Data!F$2,Calculation!$G24,0)</f>
        <v>13500</v>
      </c>
      <c r="M24" s="6">
        <f ca="1">OFFSET(Data!G$2,Calculation!$G24,0)</f>
        <v>3.5573122529644272E-2</v>
      </c>
      <c r="N24" s="6">
        <f ca="1">OFFSET(Data!H$2,Calculation!$G24,0)</f>
        <v>9.8000000000000004E-2</v>
      </c>
    </row>
    <row r="25" spans="2:14" ht="12.75" customHeight="1">
      <c r="B25" s="4">
        <f>Data!B18</f>
        <v>16</v>
      </c>
      <c r="C25" s="4" t="str">
        <f>Data!C18</f>
        <v>Sony Xperia T3</v>
      </c>
      <c r="D25" s="15">
        <f ca="1">OFFSET(Data!$C18,0,KryteriaSortowania)</f>
        <v>1000</v>
      </c>
      <c r="E25" s="5">
        <f t="shared" ca="1" si="0"/>
        <v>1000.0000000159999</v>
      </c>
      <c r="F25" s="5">
        <f t="shared" ca="1" si="1"/>
        <v>1490.0000000089999</v>
      </c>
      <c r="G25" s="5">
        <f t="shared" ca="1" si="2"/>
        <v>9</v>
      </c>
      <c r="I25" s="4" t="str">
        <f ca="1">OFFSET(Data!$C$2,Calculation!$G25,0)</f>
        <v>Samsung Galaxy S4</v>
      </c>
      <c r="J25" s="5">
        <f ca="1">OFFSET(Data!D$2,Calculation!$G25,0)</f>
        <v>1490</v>
      </c>
      <c r="K25" s="4">
        <f ca="1">OFFSET(Data!E$2,Calculation!$G25,0)</f>
        <v>24</v>
      </c>
      <c r="L25" s="5">
        <f ca="1">OFFSET(Data!F$2,Calculation!$G25,0)</f>
        <v>35760</v>
      </c>
      <c r="M25" s="6">
        <f ca="1">OFFSET(Data!G$2,Calculation!$G25,0)</f>
        <v>9.4861660079051377E-2</v>
      </c>
      <c r="N25" s="6">
        <f ca="1">OFFSET(Data!H$2,Calculation!$G25,0)</f>
        <v>7.85E-2</v>
      </c>
    </row>
    <row r="26" spans="2:14" ht="12.75" customHeight="1">
      <c r="B26" s="4">
        <f>Data!B19</f>
        <v>17</v>
      </c>
      <c r="C26" s="4" t="str">
        <f>Data!C19</f>
        <v>Sony Xperia Z</v>
      </c>
      <c r="D26" s="15">
        <f ca="1">OFFSET(Data!$C19,0,KryteriaSortowania)</f>
        <v>1200</v>
      </c>
      <c r="E26" s="5">
        <f t="shared" ca="1" si="0"/>
        <v>1200.000000017</v>
      </c>
      <c r="F26" s="5">
        <f t="shared" ca="1" si="1"/>
        <v>1450.000000002</v>
      </c>
      <c r="G26" s="5">
        <f t="shared" ca="1" si="2"/>
        <v>2</v>
      </c>
      <c r="I26" s="4" t="str">
        <f ca="1">OFFSET(Data!$C$2,Calculation!$G26,0)</f>
        <v>Apple Iphone 5</v>
      </c>
      <c r="J26" s="5">
        <f ca="1">OFFSET(Data!D$2,Calculation!$G26,0)</f>
        <v>1450</v>
      </c>
      <c r="K26" s="4">
        <f ca="1">OFFSET(Data!E$2,Calculation!$G26,0)</f>
        <v>7</v>
      </c>
      <c r="L26" s="5">
        <f ca="1">OFFSET(Data!F$2,Calculation!$G26,0)</f>
        <v>10150</v>
      </c>
      <c r="M26" s="6">
        <f ca="1">OFFSET(Data!G$2,Calculation!$G26,0)</f>
        <v>2.766798418972332E-2</v>
      </c>
      <c r="N26" s="6">
        <f ca="1">OFFSET(Data!H$2,Calculation!$G26,0)</f>
        <v>0.09</v>
      </c>
    </row>
    <row r="27" spans="2:14" ht="12.75" customHeight="1">
      <c r="B27" s="4">
        <f>Data!B20</f>
        <v>18</v>
      </c>
      <c r="C27" s="4" t="str">
        <f>Data!C20</f>
        <v>Sony Xperia Z1</v>
      </c>
      <c r="D27" s="15">
        <f ca="1">OFFSET(Data!$C20,0,KryteriaSortowania)</f>
        <v>1500</v>
      </c>
      <c r="E27" s="5">
        <f t="shared" ca="1" si="0"/>
        <v>1500.000000018</v>
      </c>
      <c r="F27" s="5">
        <f t="shared" ca="1" si="1"/>
        <v>1300.000000001</v>
      </c>
      <c r="G27" s="5">
        <f t="shared" ca="1" si="2"/>
        <v>1</v>
      </c>
      <c r="I27" s="4" t="str">
        <f ca="1">OFFSET(Data!$C$2,Calculation!$G27,0)</f>
        <v>Apple Iphone 4S</v>
      </c>
      <c r="J27" s="5">
        <f ca="1">OFFSET(Data!D$2,Calculation!$G27,0)</f>
        <v>1300</v>
      </c>
      <c r="K27" s="4">
        <f ca="1">OFFSET(Data!E$2,Calculation!$G27,0)</f>
        <v>5</v>
      </c>
      <c r="L27" s="5">
        <f ca="1">OFFSET(Data!F$2,Calculation!$G27,0)</f>
        <v>6500</v>
      </c>
      <c r="M27" s="6">
        <f ca="1">OFFSET(Data!G$2,Calculation!$G27,0)</f>
        <v>1.9762845849802372E-2</v>
      </c>
      <c r="N27" s="6">
        <f ca="1">OFFSET(Data!H$2,Calculation!$G27,0)</f>
        <v>8.5000000000000006E-2</v>
      </c>
    </row>
    <row r="28" spans="2:14" ht="12.75" customHeight="1">
      <c r="B28" s="4">
        <f>Data!B21</f>
        <v>19</v>
      </c>
      <c r="C28" s="4" t="str">
        <f>Data!C21</f>
        <v>Sony Xperia Z2</v>
      </c>
      <c r="D28" s="15">
        <f ca="1">OFFSET(Data!$C21,0,KryteriaSortowania)</f>
        <v>2200</v>
      </c>
      <c r="E28" s="5">
        <f t="shared" ca="1" si="0"/>
        <v>2200.0000000189998</v>
      </c>
      <c r="F28" s="5">
        <f t="shared" ca="1" si="1"/>
        <v>1299.0000000150001</v>
      </c>
      <c r="G28" s="5">
        <f t="shared" ca="1" si="2"/>
        <v>15</v>
      </c>
      <c r="I28" s="4" t="str">
        <f ca="1">OFFSET(Data!$C$2,Calculation!$G28,0)</f>
        <v>LG G3 S</v>
      </c>
      <c r="J28" s="5">
        <f ca="1">OFFSET(Data!D$2,Calculation!$G28,0)</f>
        <v>1299</v>
      </c>
      <c r="K28" s="4">
        <f ca="1">OFFSET(Data!E$2,Calculation!$G28,0)</f>
        <v>3</v>
      </c>
      <c r="L28" s="5">
        <f ca="1">OFFSET(Data!F$2,Calculation!$G28,0)</f>
        <v>3897</v>
      </c>
      <c r="M28" s="6">
        <f ca="1">OFFSET(Data!G$2,Calculation!$G28,0)</f>
        <v>1.1857707509881422E-2</v>
      </c>
      <c r="N28" s="6">
        <f ca="1">OFFSET(Data!H$2,Calculation!$G28,0)</f>
        <v>6.7500000000000004E-2</v>
      </c>
    </row>
    <row r="29" spans="2:14" ht="12.75" customHeight="1">
      <c r="B29" s="4">
        <f>Data!B22</f>
        <v>20</v>
      </c>
      <c r="C29" s="4" t="str">
        <f>Data!C22</f>
        <v>Sony Xperia Z3</v>
      </c>
      <c r="D29" s="15">
        <f ca="1">OFFSET(Data!$C22,0,KryteriaSortowania)</f>
        <v>3000</v>
      </c>
      <c r="E29" s="5">
        <f t="shared" ca="1" si="0"/>
        <v>3000.0000000199998</v>
      </c>
      <c r="F29" s="5">
        <f t="shared" ca="1" si="1"/>
        <v>1250.000000024</v>
      </c>
      <c r="G29" s="5">
        <f t="shared" ca="1" si="2"/>
        <v>24</v>
      </c>
      <c r="I29" s="4" t="str">
        <f ca="1">OFFSET(Data!$C$2,Calculation!$G29,0)</f>
        <v>HTC Desire</v>
      </c>
      <c r="J29" s="5">
        <f ca="1">OFFSET(Data!D$2,Calculation!$G29,0)</f>
        <v>1250</v>
      </c>
      <c r="K29" s="4">
        <f ca="1">OFFSET(Data!E$2,Calculation!$G29,0)</f>
        <v>12</v>
      </c>
      <c r="L29" s="5">
        <f ca="1">OFFSET(Data!F$2,Calculation!$G29,0)</f>
        <v>15000</v>
      </c>
      <c r="M29" s="6">
        <f ca="1">OFFSET(Data!G$2,Calculation!$G29,0)</f>
        <v>4.7430830039525688E-2</v>
      </c>
      <c r="N29" s="6">
        <f ca="1">OFFSET(Data!H$2,Calculation!$G29,0)</f>
        <v>6.0999999999999999E-2</v>
      </c>
    </row>
    <row r="30" spans="2:14" ht="12.75" customHeight="1">
      <c r="B30" s="4">
        <f>Data!B23</f>
        <v>21</v>
      </c>
      <c r="C30" s="4" t="str">
        <f>Data!C23</f>
        <v>HTC One M8</v>
      </c>
      <c r="D30" s="15">
        <f ca="1">OFFSET(Data!$C23,0,KryteriaSortowania)</f>
        <v>2499</v>
      </c>
      <c r="E30" s="5">
        <f t="shared" ca="1" si="0"/>
        <v>2499.0000000209998</v>
      </c>
      <c r="F30" s="5">
        <f t="shared" ca="1" si="1"/>
        <v>1200.000000017</v>
      </c>
      <c r="G30" s="5">
        <f t="shared" ca="1" si="2"/>
        <v>17</v>
      </c>
      <c r="I30" s="4" t="str">
        <f ca="1">OFFSET(Data!$C$2,Calculation!$G30,0)</f>
        <v>Sony Xperia Z</v>
      </c>
      <c r="J30" s="5">
        <f ca="1">OFFSET(Data!D$2,Calculation!$G30,0)</f>
        <v>1200</v>
      </c>
      <c r="K30" s="4">
        <f ca="1">OFFSET(Data!E$2,Calculation!$G30,0)</f>
        <v>11</v>
      </c>
      <c r="L30" s="5">
        <f ca="1">OFFSET(Data!F$2,Calculation!$G30,0)</f>
        <v>13200</v>
      </c>
      <c r="M30" s="6">
        <f ca="1">OFFSET(Data!G$2,Calculation!$G30,0)</f>
        <v>4.3478260869565216E-2</v>
      </c>
      <c r="N30" s="6">
        <f ca="1">OFFSET(Data!H$2,Calculation!$G30,0)</f>
        <v>9.5000000000000001E-2</v>
      </c>
    </row>
    <row r="31" spans="2:14" ht="12.75" customHeight="1">
      <c r="B31" s="4">
        <f>Data!B24</f>
        <v>22</v>
      </c>
      <c r="C31" s="4" t="str">
        <f>Data!C24</f>
        <v>HTC One Max</v>
      </c>
      <c r="D31" s="15">
        <f ca="1">OFFSET(Data!$C24,0,KryteriaSortowania)</f>
        <v>2150</v>
      </c>
      <c r="E31" s="5">
        <f t="shared" ca="1" si="0"/>
        <v>2150.0000000220002</v>
      </c>
      <c r="F31" s="5">
        <f t="shared" ca="1" si="1"/>
        <v>1100.0000000110001</v>
      </c>
      <c r="G31" s="5">
        <f t="shared" ca="1" si="2"/>
        <v>11</v>
      </c>
      <c r="I31" s="4" t="str">
        <f ca="1">OFFSET(Data!$C$2,Calculation!$G31,0)</f>
        <v>LG Google Nexus</v>
      </c>
      <c r="J31" s="5">
        <f ca="1">OFFSET(Data!D$2,Calculation!$G31,0)</f>
        <v>1100</v>
      </c>
      <c r="K31" s="4">
        <f ca="1">OFFSET(Data!E$2,Calculation!$G31,0)</f>
        <v>15</v>
      </c>
      <c r="L31" s="5">
        <f ca="1">OFFSET(Data!F$2,Calculation!$G31,0)</f>
        <v>16500</v>
      </c>
      <c r="M31" s="6">
        <f ca="1">OFFSET(Data!G$2,Calculation!$G31,0)</f>
        <v>5.9288537549407112E-2</v>
      </c>
      <c r="N31" s="6">
        <f ca="1">OFFSET(Data!H$2,Calculation!$G31,0)</f>
        <v>6.2E-2</v>
      </c>
    </row>
    <row r="32" spans="2:14" ht="12.75" customHeight="1">
      <c r="B32" s="4">
        <f>Data!B25</f>
        <v>23</v>
      </c>
      <c r="C32" s="4" t="str">
        <f>Data!C25</f>
        <v>HTC One</v>
      </c>
      <c r="D32" s="15">
        <f ca="1">OFFSET(Data!$C25,0,KryteriaSortowania)</f>
        <v>1700</v>
      </c>
      <c r="E32" s="5">
        <f t="shared" ca="1" si="0"/>
        <v>1700.000000023</v>
      </c>
      <c r="F32" s="5">
        <f t="shared" ca="1" si="1"/>
        <v>1000.0000000159999</v>
      </c>
      <c r="G32" s="5">
        <f t="shared" ca="1" si="2"/>
        <v>16</v>
      </c>
      <c r="I32" s="4" t="str">
        <f ca="1">OFFSET(Data!$C$2,Calculation!$G32,0)</f>
        <v>Sony Xperia T3</v>
      </c>
      <c r="J32" s="5">
        <f ca="1">OFFSET(Data!D$2,Calculation!$G32,0)</f>
        <v>1000</v>
      </c>
      <c r="K32" s="4">
        <f ca="1">OFFSET(Data!E$2,Calculation!$G32,0)</f>
        <v>8</v>
      </c>
      <c r="L32" s="5">
        <f ca="1">OFFSET(Data!F$2,Calculation!$G32,0)</f>
        <v>8000</v>
      </c>
      <c r="M32" s="6">
        <f ca="1">OFFSET(Data!G$2,Calculation!$G32,0)</f>
        <v>3.1620553359683792E-2</v>
      </c>
      <c r="N32" s="6">
        <f ca="1">OFFSET(Data!H$2,Calculation!$G32,0)</f>
        <v>8.4500000000000006E-2</v>
      </c>
    </row>
    <row r="33" spans="2:14" ht="12.75" customHeight="1">
      <c r="B33" s="4">
        <f>Data!B26</f>
        <v>24</v>
      </c>
      <c r="C33" s="4" t="str">
        <f>Data!C26</f>
        <v>HTC Desire</v>
      </c>
      <c r="D33" s="15">
        <f ca="1">OFFSET(Data!$C26,0,KryteriaSortowania)</f>
        <v>1250</v>
      </c>
      <c r="E33" s="5">
        <f t="shared" ca="1" si="0"/>
        <v>1250.000000024</v>
      </c>
      <c r="F33" s="5">
        <f t="shared" ca="1" si="1"/>
        <v>900.00000002499996</v>
      </c>
      <c r="G33" s="5">
        <f t="shared" ca="1" si="2"/>
        <v>25</v>
      </c>
      <c r="I33" s="4" t="str">
        <f ca="1">OFFSET(Data!$C$2,Calculation!$G33,0)</f>
        <v>HTC One Mini</v>
      </c>
      <c r="J33" s="5">
        <f ca="1">OFFSET(Data!D$2,Calculation!$G33,0)</f>
        <v>900</v>
      </c>
      <c r="K33" s="4">
        <f ca="1">OFFSET(Data!E$2,Calculation!$G33,0)</f>
        <v>14</v>
      </c>
      <c r="L33" s="5">
        <f ca="1">OFFSET(Data!F$2,Calculation!$G33,0)</f>
        <v>12600</v>
      </c>
      <c r="M33" s="6">
        <f ca="1">OFFSET(Data!G$2,Calculation!$G33,0)</f>
        <v>5.533596837944664E-2</v>
      </c>
      <c r="N33" s="6">
        <f ca="1">OFFSET(Data!H$2,Calculation!$G33,0)</f>
        <v>5.8999999999999997E-2</v>
      </c>
    </row>
    <row r="34" spans="2:14" ht="12.75" customHeight="1">
      <c r="B34" s="4">
        <f>Data!B27</f>
        <v>25</v>
      </c>
      <c r="C34" s="4" t="str">
        <f>Data!C27</f>
        <v>HTC One Mini</v>
      </c>
      <c r="D34" s="15">
        <f ca="1">OFFSET(Data!$C27,0,KryteriaSortowania)</f>
        <v>900</v>
      </c>
      <c r="E34" s="5">
        <f t="shared" ca="1" si="0"/>
        <v>900.00000002499996</v>
      </c>
      <c r="F34" s="5">
        <f t="shared" ca="1" si="1"/>
        <v>800.00000001299998</v>
      </c>
      <c r="G34" s="5">
        <f t="shared" ca="1" si="2"/>
        <v>13</v>
      </c>
      <c r="I34" s="4" t="str">
        <f ca="1">OFFSET(Data!$C$2,Calculation!$G34,0)</f>
        <v>LG G2 Mini</v>
      </c>
      <c r="J34" s="5">
        <f ca="1">OFFSET(Data!D$2,Calculation!$G34,0)</f>
        <v>800</v>
      </c>
      <c r="K34" s="4">
        <f ca="1">OFFSET(Data!E$2,Calculation!$G34,0)</f>
        <v>7</v>
      </c>
      <c r="L34" s="5">
        <f ca="1">OFFSET(Data!F$2,Calculation!$G34,0)</f>
        <v>5600</v>
      </c>
      <c r="M34" s="6">
        <f ca="1">OFFSET(Data!G$2,Calculation!$G34,0)</f>
        <v>2.766798418972332E-2</v>
      </c>
      <c r="N34" s="6">
        <f ca="1">OFFSET(Data!H$2,Calculation!$G34,0)</f>
        <v>5.2499999999999998E-2</v>
      </c>
    </row>
  </sheetData>
  <sheetProtection autoFilter="0"/>
  <phoneticPr fontId="27" type="noConversion"/>
  <pageMargins left="0.27559055118110237" right="0.27559055118110237" top="0.39370078740157483" bottom="0.59055118110236227" header="0.19685039370078741" footer="0.19685039370078741"/>
  <pageSetup paperSize="9" scale="62" fitToHeight="10" orientation="portrait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Dashboard</vt:lpstr>
      <vt:lpstr>Data</vt:lpstr>
      <vt:lpstr>Calculation</vt:lpstr>
      <vt:lpstr>Cena__pln</vt:lpstr>
      <vt:lpstr>Ilość_____szt.</vt:lpstr>
      <vt:lpstr>Calculation!KryteriaSortowania</vt:lpstr>
      <vt:lpstr>KryteriaSortowania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Dashboard Table - Scroll and Sort</dc:title>
  <dc:subject>PHD BLog Post</dc:subject>
  <dc:creator>Jaworska Martyna</dc:creator>
  <cp:lastModifiedBy>Martyna</cp:lastModifiedBy>
  <cp:lastPrinted>2008-08-15T17:02:23Z</cp:lastPrinted>
  <dcterms:created xsi:type="dcterms:W3CDTF">2005-03-20T09:46:01Z</dcterms:created>
  <dcterms:modified xsi:type="dcterms:W3CDTF">2014-10-28T19:15:06Z</dcterms:modified>
</cp:coreProperties>
</file>